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430"/>
  <workbookPr/>
  <mc:AlternateContent xmlns:mc="http://schemas.openxmlformats.org/markup-compatibility/2006">
    <mc:Choice Requires="x15">
      <x15ac:absPath xmlns:x15ac="http://schemas.microsoft.com/office/spreadsheetml/2010/11/ac" url="C:\Users\Rita Schmitt\Documents\"/>
    </mc:Choice>
  </mc:AlternateContent>
  <xr:revisionPtr revIDLastSave="0" documentId="13_ncr:1_{40908562-8C95-4F7B-8150-547820C59591}" xr6:coauthVersionLast="47" xr6:coauthVersionMax="47" xr10:uidLastSave="{00000000-0000-0000-0000-000000000000}"/>
  <bookViews>
    <workbookView xWindow="-120" yWindow="-120" windowWidth="29040" windowHeight="15840" xr2:uid="{0E60A96B-D16D-4735-B647-7E28599DDAAE}"/>
  </bookViews>
  <sheets>
    <sheet name="Data" sheetId="1" r:id="rId1"/>
    <sheet name="Report" sheetId="2" r:id="rId2"/>
  </sheets>
  <definedNames>
    <definedName name="_xlnm._FilterDatabase" localSheetId="0" hidden="1">Data!$D$4:$L$4</definedName>
    <definedName name="_xlnm.Print_Titles" localSheetId="0">Data!$4:$4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2" i="1" l="1"/>
  <c r="H1" i="2"/>
  <c r="U36" i="2"/>
  <c r="T36" i="2"/>
  <c r="H44" i="2"/>
  <c r="B44" i="2"/>
  <c r="B43" i="2"/>
  <c r="H42" i="2"/>
  <c r="B42" i="2"/>
  <c r="H41" i="2"/>
  <c r="B41" i="2"/>
  <c r="H40" i="2"/>
  <c r="B40" i="2"/>
  <c r="B39" i="2"/>
  <c r="H38" i="2"/>
  <c r="B38" i="2"/>
  <c r="B37" i="2"/>
  <c r="H36" i="2"/>
  <c r="B36" i="2"/>
  <c r="H35" i="2"/>
  <c r="B35" i="2"/>
  <c r="H34" i="2"/>
  <c r="B34" i="2"/>
  <c r="H33" i="2"/>
  <c r="B33" i="2"/>
  <c r="H32" i="2"/>
  <c r="B32" i="2"/>
  <c r="B31" i="2"/>
  <c r="H30" i="2"/>
  <c r="B30" i="2"/>
  <c r="H29" i="2"/>
  <c r="B29" i="2"/>
  <c r="H28" i="2"/>
  <c r="B28" i="2"/>
  <c r="H27" i="2"/>
  <c r="B27" i="2"/>
  <c r="B26" i="2"/>
  <c r="H25" i="2"/>
  <c r="B25" i="2"/>
  <c r="H24" i="2"/>
  <c r="B24" i="2"/>
  <c r="H23" i="2"/>
  <c r="B23" i="2"/>
  <c r="B22" i="2"/>
  <c r="B21" i="2"/>
  <c r="H20" i="2"/>
  <c r="B20" i="2"/>
  <c r="H19" i="2"/>
  <c r="B19" i="2"/>
  <c r="H18" i="2"/>
  <c r="B18" i="2"/>
  <c r="B17" i="2"/>
  <c r="H16" i="2"/>
  <c r="B16" i="2"/>
  <c r="H15" i="2"/>
  <c r="B15" i="2"/>
  <c r="H14" i="2"/>
  <c r="B14" i="2"/>
  <c r="H13" i="2"/>
  <c r="B13" i="2"/>
  <c r="B12" i="2"/>
  <c r="H11" i="2"/>
  <c r="B11" i="2"/>
  <c r="H10" i="2"/>
  <c r="B10" i="2"/>
  <c r="H9" i="2"/>
  <c r="B9" i="2"/>
  <c r="B8" i="2"/>
  <c r="H7" i="2"/>
  <c r="B7" i="2"/>
  <c r="H6" i="2"/>
  <c r="B6" i="2"/>
  <c r="H5" i="2"/>
  <c r="B5" i="2"/>
  <c r="X3" i="2"/>
  <c r="W3" i="2"/>
  <c r="Q3" i="2"/>
  <c r="P3" i="2"/>
  <c r="M3" i="2"/>
  <c r="L3" i="2"/>
  <c r="K3" i="2"/>
  <c r="B2" i="2"/>
  <c r="E1" i="2"/>
  <c r="P24" i="2" s="1"/>
  <c r="U39" i="1"/>
  <c r="T39" i="1"/>
  <c r="S39" i="1"/>
  <c r="P3" i="1"/>
  <c r="X3" i="1"/>
  <c r="Y3" i="1"/>
  <c r="Z3" i="1"/>
  <c r="W3"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5" i="1"/>
  <c r="E2" i="1"/>
  <c r="Q24" i="1" s="1"/>
  <c r="E3" i="1"/>
  <c r="R24" i="1" s="1"/>
  <c r="E1" i="1"/>
  <c r="P24" i="1" s="1"/>
  <c r="R3" i="1"/>
  <c r="Q3" i="1"/>
  <c r="H14" i="1"/>
  <c r="H13" i="1"/>
  <c r="H40" i="1"/>
  <c r="H19" i="1"/>
  <c r="H7" i="1"/>
  <c r="H30" i="1"/>
  <c r="H9" i="1"/>
  <c r="L3" i="1"/>
  <c r="M3" i="1"/>
  <c r="K3" i="1"/>
  <c r="H1" i="1"/>
  <c r="H44" i="1"/>
  <c r="H6" i="1"/>
  <c r="H15" i="1"/>
  <c r="H5" i="1"/>
  <c r="H29" i="1"/>
  <c r="H27" i="1"/>
  <c r="H41" i="1"/>
  <c r="H25" i="1"/>
  <c r="H20" i="1"/>
  <c r="H42" i="1"/>
  <c r="H10" i="1"/>
  <c r="H34" i="1"/>
  <c r="H35" i="1"/>
  <c r="H23" i="1"/>
  <c r="H38" i="1"/>
  <c r="H24" i="1"/>
  <c r="H11" i="1"/>
  <c r="H18" i="1"/>
  <c r="H36" i="1"/>
  <c r="H16" i="1"/>
  <c r="H28" i="1"/>
  <c r="H32" i="1"/>
  <c r="H33" i="1"/>
  <c r="K2" i="1"/>
  <c r="L2" i="1"/>
  <c r="M2" i="1"/>
  <c r="H3" i="1" l="1"/>
  <c r="B2" i="1"/>
</calcChain>
</file>

<file path=xl/sharedStrings.xml><?xml version="1.0" encoding="utf-8"?>
<sst xmlns="http://schemas.openxmlformats.org/spreadsheetml/2006/main" count="283" uniqueCount="27">
  <si>
    <t>Country</t>
  </si>
  <si>
    <t>Zip</t>
  </si>
  <si>
    <t>M</t>
  </si>
  <si>
    <t>SW</t>
  </si>
  <si>
    <t>Poland</t>
  </si>
  <si>
    <t>New Zealand</t>
  </si>
  <si>
    <t>UK</t>
  </si>
  <si>
    <t>USA</t>
  </si>
  <si>
    <t xml:space="preserve"> </t>
  </si>
  <si>
    <t>Department</t>
  </si>
  <si>
    <t>Date Approved</t>
  </si>
  <si>
    <t>Approved</t>
  </si>
  <si>
    <t>apr</t>
  </si>
  <si>
    <t>MW</t>
  </si>
  <si>
    <t>Juarez, Jena</t>
  </si>
  <si>
    <t>Bernhart, Dylan</t>
  </si>
  <si>
    <t>Sales</t>
  </si>
  <si>
    <t>Rev</t>
  </si>
  <si>
    <t>Contacts</t>
  </si>
  <si>
    <t>Difference</t>
  </si>
  <si>
    <t>Dept</t>
  </si>
  <si>
    <t>Dove, Lou</t>
  </si>
  <si>
    <t>Number of Contacts</t>
  </si>
  <si>
    <t>Jan</t>
  </si>
  <si>
    <t>Feb</t>
  </si>
  <si>
    <t>Mar</t>
  </si>
  <si>
    <t>Video provides a powerful way to help you prove your point. When you click Online Video, you can paste in the embed code for the video you want to add.
You can also type a keyword to search online for the video that best fits your document. To make your document look professionally produced, 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</si>
</sst>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b/>
      <sz val="11"/>
      <color theme="1"/>
      <name val="Calibri"/>
      <family val="2"/>
      <scheme val="minor"/>
    </font>
    <font>
      <sz val="8"/>
      <name val="Calibri"/>
      <family val="2"/>
      <scheme val="minor"/>
    </font>
  </fonts>
  <fills count="6">
    <fill>
      <patternFill patternType="none"/>
    </fill>
    <fill>
      <patternFill patternType="gray125"/>
    </fill>
    <fill>
      <patternFill patternType="solid">
        <fgColor theme="7" tint="0.39997558519241921"/>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right style="thin">
        <color theme="4" tint="0.79998168889431442"/>
      </right>
      <top/>
      <bottom/>
      <diagonal/>
    </border>
    <border>
      <left style="thin">
        <color theme="4" tint="0.79998168889431442"/>
      </left>
      <right style="thin">
        <color theme="4" tint="0.79998168889431442"/>
      </right>
      <top/>
      <bottom style="thin">
        <color theme="4" tint="0.79998168889431442"/>
      </bottom>
      <diagonal/>
    </border>
    <border>
      <left style="thin">
        <color theme="4" tint="0.79998168889431442"/>
      </left>
      <right style="thin">
        <color theme="4" tint="0.79998168889431442"/>
      </right>
      <top/>
      <bottom/>
      <diagonal/>
    </border>
    <border>
      <left style="thin">
        <color theme="5" tint="0.59999389629810485"/>
      </left>
      <right style="thin">
        <color theme="5" tint="0.59999389629810485"/>
      </right>
      <top style="thin">
        <color theme="5" tint="0.59999389629810485"/>
      </top>
      <bottom style="thin">
        <color theme="5" tint="0.59999389629810485"/>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style="thin">
        <color theme="5" tint="0.59999389629810485"/>
      </left>
      <right/>
      <top style="thin">
        <color theme="5" tint="0.59999389629810485"/>
      </top>
      <bottom style="thin">
        <color theme="5" tint="0.59999389629810485"/>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5" tint="0.59999389629810485"/>
      </left>
      <right style="thin">
        <color theme="5" tint="0.59999389629810485"/>
      </right>
      <top style="thin">
        <color theme="5" tint="0.59999389629810485"/>
      </top>
      <bottom/>
      <diagonal/>
    </border>
    <border>
      <left style="thin">
        <color theme="5" tint="0.59999389629810485"/>
      </left>
      <right/>
      <top style="thin">
        <color theme="5" tint="0.59999389629810485"/>
      </top>
      <bottom/>
      <diagonal/>
    </border>
  </borders>
  <cellStyleXfs count="1">
    <xf numFmtId="0" fontId="0" fillId="0" borderId="0"/>
  </cellStyleXfs>
  <cellXfs count="68">
    <xf numFmtId="0" fontId="0" fillId="0" borderId="0" xfId="0"/>
    <xf numFmtId="0" fontId="0" fillId="2" borderId="0" xfId="0" applyFill="1" applyAlignment="1">
      <alignment horizontal="center"/>
    </xf>
    <xf numFmtId="14" fontId="0" fillId="2" borderId="0" xfId="0" applyNumberFormat="1" applyFill="1"/>
    <xf numFmtId="0" fontId="0" fillId="2" borderId="0" xfId="0" applyFill="1" applyAlignment="1">
      <alignment horizontal="left"/>
    </xf>
    <xf numFmtId="0" fontId="0" fillId="2" borderId="0" xfId="0" applyFill="1"/>
    <xf numFmtId="0" fontId="0" fillId="2" borderId="0" xfId="0" applyFill="1" applyAlignment="1">
      <alignment horizontal="right"/>
    </xf>
    <xf numFmtId="0" fontId="0" fillId="2" borderId="0" xfId="0" applyFill="1" applyAlignment="1">
      <alignment horizontal="center" vertical="center"/>
    </xf>
    <xf numFmtId="0" fontId="1" fillId="3" borderId="2" xfId="0" applyFont="1" applyFill="1" applyBorder="1" applyAlignment="1">
      <alignment horizontal="left"/>
    </xf>
    <xf numFmtId="14" fontId="1" fillId="3" borderId="3" xfId="0" applyNumberFormat="1" applyFont="1" applyFill="1" applyBorder="1" applyAlignment="1">
      <alignment horizontal="left"/>
    </xf>
    <xf numFmtId="0" fontId="1" fillId="3" borderId="4" xfId="0" applyFont="1" applyFill="1" applyBorder="1" applyAlignment="1">
      <alignment horizontal="left"/>
    </xf>
    <xf numFmtId="0" fontId="1" fillId="3" borderId="4" xfId="0" applyFont="1" applyFill="1" applyBorder="1" applyAlignment="1">
      <alignment horizontal="center" vertical="center"/>
    </xf>
    <xf numFmtId="0" fontId="1" fillId="3" borderId="4" xfId="0" applyFont="1" applyFill="1" applyBorder="1" applyAlignment="1">
      <alignment horizontal="center"/>
    </xf>
    <xf numFmtId="0" fontId="0" fillId="4" borderId="0" xfId="0" applyFill="1"/>
    <xf numFmtId="3" fontId="0" fillId="4" borderId="5" xfId="0" applyNumberFormat="1" applyFill="1" applyBorder="1" applyAlignment="1">
      <alignment horizontal="left"/>
    </xf>
    <xf numFmtId="0" fontId="0" fillId="4" borderId="5" xfId="0" applyFill="1" applyBorder="1"/>
    <xf numFmtId="14" fontId="0" fillId="4" borderId="5" xfId="0" applyNumberFormat="1" applyFill="1" applyBorder="1"/>
    <xf numFmtId="0" fontId="0" fillId="4" borderId="5" xfId="0" applyFill="1" applyBorder="1" applyAlignment="1">
      <alignment horizontal="right"/>
    </xf>
    <xf numFmtId="0" fontId="0" fillId="4" borderId="5" xfId="0" applyFill="1" applyBorder="1" applyAlignment="1">
      <alignment horizontal="center" vertical="center"/>
    </xf>
    <xf numFmtId="0" fontId="0" fillId="4" borderId="5" xfId="0" applyFill="1" applyBorder="1" applyAlignment="1">
      <alignment horizontal="center"/>
    </xf>
    <xf numFmtId="0" fontId="0" fillId="4" borderId="6" xfId="0" applyFill="1" applyBorder="1" applyAlignment="1">
      <alignment horizontal="center"/>
    </xf>
    <xf numFmtId="0" fontId="1" fillId="3" borderId="4" xfId="0" applyFont="1" applyFill="1" applyBorder="1" applyAlignment="1">
      <alignment horizontal="right"/>
    </xf>
    <xf numFmtId="3" fontId="0" fillId="2" borderId="0" xfId="0" applyNumberFormat="1" applyFill="1"/>
    <xf numFmtId="3" fontId="1" fillId="3" borderId="4" xfId="0" applyNumberFormat="1" applyFont="1" applyFill="1" applyBorder="1" applyAlignment="1">
      <alignment horizontal="center"/>
    </xf>
    <xf numFmtId="3" fontId="0" fillId="4" borderId="5" xfId="0" applyNumberFormat="1" applyFill="1" applyBorder="1"/>
    <xf numFmtId="3" fontId="0" fillId="4" borderId="1" xfId="0" applyNumberFormat="1" applyFill="1" applyBorder="1"/>
    <xf numFmtId="3" fontId="0" fillId="4" borderId="0" xfId="0" applyNumberFormat="1" applyFill="1" applyAlignment="1">
      <alignment horizontal="center"/>
    </xf>
    <xf numFmtId="0" fontId="0" fillId="0" borderId="0" xfId="0" applyFill="1" applyAlignment="1">
      <alignment horizontal="center"/>
    </xf>
    <xf numFmtId="0" fontId="0" fillId="0" borderId="0" xfId="0" applyFill="1"/>
    <xf numFmtId="0" fontId="0" fillId="0" borderId="0" xfId="0" applyFill="1" applyAlignment="1">
      <alignment horizontal="right"/>
    </xf>
    <xf numFmtId="0" fontId="0" fillId="0" borderId="0" xfId="0" applyFill="1" applyAlignment="1">
      <alignment horizontal="center" vertical="center"/>
    </xf>
    <xf numFmtId="3" fontId="0" fillId="0" borderId="0" xfId="0" applyNumberFormat="1" applyFill="1"/>
    <xf numFmtId="3" fontId="0" fillId="2" borderId="1" xfId="0" applyNumberFormat="1" applyFill="1" applyBorder="1" applyAlignment="1">
      <alignment horizontal="center"/>
    </xf>
    <xf numFmtId="1" fontId="0" fillId="2" borderId="0" xfId="0" applyNumberFormat="1" applyFill="1" applyAlignment="1">
      <alignment horizontal="left"/>
    </xf>
    <xf numFmtId="3" fontId="0" fillId="4" borderId="7" xfId="0" applyNumberFormat="1" applyFill="1" applyBorder="1"/>
    <xf numFmtId="0" fontId="0" fillId="4" borderId="1" xfId="0" applyFill="1" applyBorder="1"/>
    <xf numFmtId="3" fontId="0" fillId="4" borderId="0" xfId="0" applyNumberFormat="1" applyFill="1" applyBorder="1"/>
    <xf numFmtId="0" fontId="0" fillId="5" borderId="1" xfId="0" applyFill="1" applyBorder="1"/>
    <xf numFmtId="3" fontId="0" fillId="5" borderId="1" xfId="0" applyNumberFormat="1" applyFill="1" applyBorder="1"/>
    <xf numFmtId="0" fontId="0" fillId="5" borderId="0" xfId="0" applyFill="1" applyAlignment="1">
      <alignment horizontal="left"/>
    </xf>
    <xf numFmtId="1" fontId="0" fillId="5" borderId="0" xfId="0" applyNumberFormat="1" applyFill="1" applyAlignment="1">
      <alignment horizontal="left"/>
    </xf>
    <xf numFmtId="3" fontId="0" fillId="5" borderId="1" xfId="0" applyNumberFormat="1" applyFill="1" applyBorder="1" applyAlignment="1">
      <alignment horizontal="center"/>
    </xf>
    <xf numFmtId="0" fontId="0" fillId="5" borderId="14" xfId="0" applyFill="1" applyBorder="1" applyAlignment="1">
      <alignment horizontal="left"/>
    </xf>
    <xf numFmtId="1" fontId="0" fillId="5" borderId="14" xfId="0" applyNumberFormat="1" applyFill="1" applyBorder="1" applyAlignment="1">
      <alignment horizontal="left"/>
    </xf>
    <xf numFmtId="0" fontId="0" fillId="4" borderId="16" xfId="0" applyFill="1" applyBorder="1"/>
    <xf numFmtId="0" fontId="0" fillId="4" borderId="16" xfId="0" applyFill="1" applyBorder="1" applyAlignment="1">
      <alignment horizontal="right"/>
    </xf>
    <xf numFmtId="0" fontId="0" fillId="4" borderId="16" xfId="0" applyFill="1" applyBorder="1" applyAlignment="1">
      <alignment horizontal="center" vertical="center"/>
    </xf>
    <xf numFmtId="0" fontId="0" fillId="4" borderId="16" xfId="0" applyFill="1" applyBorder="1" applyAlignment="1">
      <alignment horizontal="center"/>
    </xf>
    <xf numFmtId="3" fontId="0" fillId="4" borderId="16" xfId="0" applyNumberFormat="1" applyFill="1" applyBorder="1"/>
    <xf numFmtId="3" fontId="0" fillId="4" borderId="17" xfId="0" applyNumberFormat="1" applyFill="1" applyBorder="1"/>
    <xf numFmtId="3" fontId="0" fillId="4" borderId="0" xfId="0" applyNumberFormat="1" applyFill="1" applyBorder="1" applyAlignment="1">
      <alignment horizontal="center"/>
    </xf>
    <xf numFmtId="0" fontId="0" fillId="4" borderId="0" xfId="0" applyFill="1" applyBorder="1"/>
    <xf numFmtId="0" fontId="0" fillId="4" borderId="0" xfId="0" applyFill="1" applyBorder="1" applyAlignment="1">
      <alignment horizontal="right"/>
    </xf>
    <xf numFmtId="0" fontId="0" fillId="4" borderId="0" xfId="0" applyFill="1" applyBorder="1" applyAlignment="1">
      <alignment horizontal="center" vertical="center"/>
    </xf>
    <xf numFmtId="0" fontId="0" fillId="4" borderId="0" xfId="0" applyFill="1" applyBorder="1" applyAlignment="1">
      <alignment horizontal="center"/>
    </xf>
    <xf numFmtId="0" fontId="0" fillId="0" borderId="0" xfId="0" applyFill="1" applyBorder="1"/>
    <xf numFmtId="0" fontId="0" fillId="0" borderId="0" xfId="0" applyFill="1" applyBorder="1" applyAlignment="1">
      <alignment horizontal="center"/>
    </xf>
    <xf numFmtId="0" fontId="0" fillId="0" borderId="0" xfId="0" applyFill="1" applyBorder="1" applyAlignment="1">
      <alignment horizontal="right"/>
    </xf>
    <xf numFmtId="0" fontId="0" fillId="0" borderId="0" xfId="0" applyFill="1" applyBorder="1" applyAlignment="1">
      <alignment horizontal="center" vertical="center"/>
    </xf>
    <xf numFmtId="3" fontId="0" fillId="0" borderId="0" xfId="0" applyNumberFormat="1" applyFill="1" applyBorder="1"/>
    <xf numFmtId="3" fontId="0" fillId="5" borderId="8" xfId="0" applyNumberFormat="1" applyFill="1" applyBorder="1" applyAlignment="1">
      <alignment horizontal="left" vertical="top" wrapText="1"/>
    </xf>
    <xf numFmtId="3" fontId="0" fillId="5" borderId="9" xfId="0" applyNumberFormat="1" applyFill="1" applyBorder="1" applyAlignment="1">
      <alignment horizontal="left" vertical="top" wrapText="1"/>
    </xf>
    <xf numFmtId="3" fontId="0" fillId="5" borderId="10" xfId="0" applyNumberFormat="1" applyFill="1" applyBorder="1" applyAlignment="1">
      <alignment horizontal="left" vertical="top" wrapText="1"/>
    </xf>
    <xf numFmtId="3" fontId="0" fillId="5" borderId="11" xfId="0" applyNumberFormat="1" applyFill="1" applyBorder="1" applyAlignment="1">
      <alignment horizontal="left" vertical="top" wrapText="1"/>
    </xf>
    <xf numFmtId="3" fontId="0" fillId="5" borderId="0" xfId="0" applyNumberFormat="1" applyFill="1" applyBorder="1" applyAlignment="1">
      <alignment horizontal="left" vertical="top" wrapText="1"/>
    </xf>
    <xf numFmtId="3" fontId="0" fillId="5" borderId="12" xfId="0" applyNumberFormat="1" applyFill="1" applyBorder="1" applyAlignment="1">
      <alignment horizontal="left" vertical="top" wrapText="1"/>
    </xf>
    <xf numFmtId="3" fontId="0" fillId="5" borderId="13" xfId="0" applyNumberFormat="1" applyFill="1" applyBorder="1" applyAlignment="1">
      <alignment horizontal="left" vertical="top" wrapText="1"/>
    </xf>
    <xf numFmtId="3" fontId="0" fillId="5" borderId="14" xfId="0" applyNumberFormat="1" applyFill="1" applyBorder="1" applyAlignment="1">
      <alignment horizontal="left" vertical="top" wrapText="1"/>
    </xf>
    <xf numFmtId="3" fontId="0" fillId="5" borderId="15" xfId="0" applyNumberFormat="1" applyFill="1" applyBorder="1" applyAlignment="1">
      <alignment horizontal="left" vertical="top" wrapText="1"/>
    </xf>
  </cellXfs>
  <cellStyles count="1">
    <cellStyle name="Normal" xfId="0" builtinId="0"/>
  </cellStyles>
  <dxfs count="31">
    <dxf>
      <fill>
        <patternFill>
          <bgColor theme="5" tint="0.59996337778862885"/>
        </patternFill>
      </fill>
    </dxf>
    <dxf>
      <fill>
        <patternFill>
          <bgColor theme="5" tint="0.59996337778862885"/>
        </patternFill>
      </fill>
    </dxf>
    <dxf>
      <fill>
        <patternFill>
          <bgColor theme="0"/>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dxf>
    <dxf>
      <fill>
        <patternFill>
          <bgColor theme="6" tint="0.79998168889431442"/>
        </patternFill>
      </fill>
    </dxf>
    <dxf>
      <fill>
        <patternFill>
          <bgColor theme="5" tint="0.59996337778862885"/>
        </patternFill>
      </fill>
    </dxf>
    <dxf>
      <fill>
        <patternFill>
          <bgColor theme="0"/>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dxf>
    <dxf>
      <fill>
        <patternFill>
          <bgColor theme="0"/>
        </patternFill>
      </fill>
      <border>
        <left style="thin">
          <color theme="1"/>
        </left>
        <right style="thin">
          <color theme="1"/>
        </right>
        <top style="thin">
          <color theme="1"/>
        </top>
        <bottom style="thin">
          <color theme="1"/>
        </bottom>
        <vertical/>
        <horizontal/>
      </border>
    </dxf>
    <dxf>
      <fill>
        <patternFill>
          <bgColor theme="0"/>
        </patternFill>
      </fill>
      <border>
        <left style="thin">
          <color theme="1"/>
        </left>
        <right style="thin">
          <color theme="1"/>
        </right>
        <top style="thin">
          <color theme="1"/>
        </top>
        <bottom style="thin">
          <color theme="1"/>
        </bottom>
        <vertical/>
        <horizontal/>
      </border>
    </dxf>
    <dxf>
      <fill>
        <patternFill>
          <bgColor theme="5" tint="0.59996337778862885"/>
        </patternFill>
      </fill>
    </dxf>
    <dxf>
      <font>
        <color theme="7" tint="0.79998168889431442"/>
      </font>
    </dxf>
    <dxf>
      <fill>
        <patternFill>
          <bgColor theme="0"/>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dxf>
    <dxf>
      <fill>
        <patternFill>
          <bgColor theme="6" tint="0.79998168889431442"/>
        </patternFill>
      </fill>
    </dxf>
    <dxf>
      <fill>
        <patternFill>
          <bgColor theme="5" tint="0.59996337778862885"/>
        </patternFill>
      </fill>
    </dxf>
    <dxf>
      <fill>
        <patternFill>
          <bgColor theme="5" tint="0.59996337778862885"/>
        </patternFill>
      </fill>
    </dxf>
    <dxf>
      <fill>
        <patternFill>
          <bgColor theme="0"/>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dxf>
    <dxf>
      <fill>
        <patternFill>
          <bgColor theme="6" tint="0.79998168889431442"/>
        </patternFill>
      </fill>
    </dxf>
    <dxf>
      <fill>
        <patternFill>
          <bgColor theme="5" tint="0.59996337778862885"/>
        </patternFill>
      </fill>
    </dxf>
    <dxf>
      <fill>
        <patternFill>
          <bgColor theme="0"/>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dxf>
    <dxf>
      <fill>
        <patternFill>
          <bgColor theme="6" tint="0.79998168889431442"/>
        </patternFill>
      </fill>
    </dxf>
    <dxf>
      <fill>
        <patternFill>
          <bgColor theme="0"/>
        </patternFill>
      </fill>
      <border>
        <left style="thin">
          <color theme="1"/>
        </left>
        <right style="thin">
          <color theme="1"/>
        </right>
        <top style="thin">
          <color theme="1"/>
        </top>
        <bottom style="thin">
          <color theme="1"/>
        </bottom>
        <vertical/>
        <horizontal/>
      </border>
    </dxf>
    <dxf>
      <fill>
        <patternFill>
          <bgColor theme="0"/>
        </patternFill>
      </fill>
      <border>
        <left style="thin">
          <color theme="1"/>
        </left>
        <right style="thin">
          <color theme="1"/>
        </right>
        <top style="thin">
          <color theme="1"/>
        </top>
        <bottom style="thin">
          <color theme="1"/>
        </bottom>
        <vertical/>
        <horizontal/>
      </border>
    </dxf>
    <dxf>
      <fill>
        <patternFill>
          <bgColor theme="5" tint="0.59996337778862885"/>
        </patternFill>
      </fill>
    </dxf>
    <dxf>
      <font>
        <color theme="7" tint="0.79998168889431442"/>
      </font>
    </dxf>
    <dxf>
      <fill>
        <patternFill>
          <bgColor theme="0"/>
        </patternFill>
      </fill>
      <border>
        <left style="thin">
          <color rgb="FFC00000"/>
        </left>
        <right style="thin">
          <color rgb="FFC00000"/>
        </right>
        <top style="thin">
          <color rgb="FFC00000"/>
        </top>
        <bottom style="thin">
          <color rgb="FFC00000"/>
        </bottom>
        <vertical/>
        <horizontal/>
      </border>
    </dxf>
    <dxf>
      <fill>
        <patternFill>
          <bgColor theme="5"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a:t>Sales</a:t>
            </a:r>
          </a:p>
        </c:rich>
      </c:tx>
      <c:layout>
        <c:manualLayout>
          <c:xMode val="edge"/>
          <c:yMode val="edge"/>
          <c:x val="0.44560411198600181"/>
          <c:y val="4.6296296296296294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3DB-47CE-AEF2-F43C46B5431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3DB-47CE-AEF2-F43C46B5431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3DB-47CE-AEF2-F43C46B54312}"/>
              </c:ext>
            </c:extLst>
          </c:dPt>
          <c:dLbls>
            <c:spPr>
              <a:solidFill>
                <a:sysClr val="window" lastClr="FFFFFF">
                  <a:alpha val="75000"/>
                </a:sysClr>
              </a:solidFill>
              <a:ln w="9525">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Data!$P$2:$R$2</c:f>
              <c:strCache>
                <c:ptCount val="3"/>
                <c:pt idx="0">
                  <c:v>Dove, Lou</c:v>
                </c:pt>
                <c:pt idx="1">
                  <c:v>Bernhart, Dylan</c:v>
                </c:pt>
                <c:pt idx="2">
                  <c:v>Juarez, Jena</c:v>
                </c:pt>
              </c:strCache>
            </c:strRef>
          </c:cat>
          <c:val>
            <c:numRef>
              <c:f>Data!$P$3:$R$3</c:f>
              <c:numCache>
                <c:formatCode>#,##0</c:formatCode>
                <c:ptCount val="3"/>
                <c:pt idx="0">
                  <c:v>27679</c:v>
                </c:pt>
                <c:pt idx="1">
                  <c:v>36625</c:v>
                </c:pt>
                <c:pt idx="2">
                  <c:v>22310</c:v>
                </c:pt>
              </c:numCache>
            </c:numRef>
          </c:val>
          <c:extLst>
            <c:ext xmlns:c16="http://schemas.microsoft.com/office/drawing/2014/chart" uri="{C3380CC4-5D6E-409C-BE32-E72D297353CC}">
              <c16:uniqueId val="{00000000-3FAE-459B-9218-F6966E5A29F3}"/>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tx>
            <c:strRef>
              <c:f>Data!$V$2</c:f>
              <c:strCache>
                <c:ptCount val="1"/>
                <c:pt idx="0">
                  <c:v>Dept</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0343-4187-A2A9-246479152E1B}"/>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0343-4187-A2A9-246479152E1B}"/>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0343-4187-A2A9-246479152E1B}"/>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0343-4187-A2A9-246479152E1B}"/>
              </c:ext>
            </c:extLst>
          </c:dPt>
          <c:dLbls>
            <c:spPr>
              <a:solidFill>
                <a:sysClr val="window" lastClr="FFFFFF">
                  <a:alpha val="75000"/>
                </a:sysClr>
              </a:solidFill>
              <a:ln w="9525">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5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1"/>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val>
            <c:numRef>
              <c:f>Data!$W$2:$Z$2</c:f>
              <c:numCache>
                <c:formatCode>General</c:formatCode>
                <c:ptCount val="4"/>
                <c:pt idx="0">
                  <c:v>416</c:v>
                </c:pt>
                <c:pt idx="1">
                  <c:v>423</c:v>
                </c:pt>
                <c:pt idx="2">
                  <c:v>438</c:v>
                </c:pt>
                <c:pt idx="3">
                  <c:v>908</c:v>
                </c:pt>
              </c:numCache>
            </c:numRef>
          </c:val>
          <c:extLst>
            <c:ext xmlns:c16="http://schemas.microsoft.com/office/drawing/2014/chart" uri="{C3380CC4-5D6E-409C-BE32-E72D297353CC}">
              <c16:uniqueId val="{00000000-8271-4AB4-BEAF-4F888E4A919C}"/>
            </c:ext>
          </c:extLst>
        </c:ser>
        <c:ser>
          <c:idx val="1"/>
          <c:order val="1"/>
          <c:tx>
            <c:strRef>
              <c:f>Data!$V$3</c:f>
              <c:strCache>
                <c:ptCount val="1"/>
                <c:pt idx="0">
                  <c:v>Rev</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9-0343-4187-A2A9-246479152E1B}"/>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B-0343-4187-A2A9-246479152E1B}"/>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D-0343-4187-A2A9-246479152E1B}"/>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F-0343-4187-A2A9-246479152E1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1"/>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val>
            <c:numRef>
              <c:f>Data!$W$3:$Z$3</c:f>
              <c:numCache>
                <c:formatCode>#,##0</c:formatCode>
                <c:ptCount val="4"/>
                <c:pt idx="0">
                  <c:v>42099</c:v>
                </c:pt>
                <c:pt idx="1">
                  <c:v>17630</c:v>
                </c:pt>
                <c:pt idx="2">
                  <c:v>6035</c:v>
                </c:pt>
                <c:pt idx="3">
                  <c:v>14411</c:v>
                </c:pt>
              </c:numCache>
            </c:numRef>
          </c:val>
          <c:extLst>
            <c:ext xmlns:c16="http://schemas.microsoft.com/office/drawing/2014/chart" uri="{C3380CC4-5D6E-409C-BE32-E72D297353CC}">
              <c16:uniqueId val="{00000001-8271-4AB4-BEAF-4F888E4A919C}"/>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orientation="landscape" horizontalDpi="0"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r>
              <a:rPr lang="en-US"/>
              <a:t>Sales</a:t>
            </a:r>
          </a:p>
        </c:rich>
      </c:tx>
      <c:layout>
        <c:manualLayout>
          <c:xMode val="edge"/>
          <c:yMode val="edge"/>
          <c:x val="0.44560411198600181"/>
          <c:y val="4.6296296296296294E-2"/>
        </c:manualLayout>
      </c:layout>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8D0B-41FE-8A25-11ED31F77B6A}"/>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8D0B-41FE-8A25-11ED31F77B6A}"/>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8D0B-41FE-8A25-11ED31F77B6A}"/>
              </c:ext>
            </c:extLst>
          </c:dPt>
          <c:dLbls>
            <c:spPr>
              <a:solidFill>
                <a:sysClr val="window" lastClr="FFFFFF">
                  <a:alpha val="75000"/>
                </a:sysClr>
              </a:solidFill>
              <a:ln w="9525">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90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0"/>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cat>
            <c:strRef>
              <c:f>Data!$P$2:$R$2</c:f>
              <c:strCache>
                <c:ptCount val="3"/>
                <c:pt idx="0">
                  <c:v>Dove, Lou</c:v>
                </c:pt>
                <c:pt idx="1">
                  <c:v>Bernhart, Dylan</c:v>
                </c:pt>
                <c:pt idx="2">
                  <c:v>Juarez, Jena</c:v>
                </c:pt>
              </c:strCache>
            </c:strRef>
          </c:cat>
          <c:val>
            <c:numRef>
              <c:f>Data!$P$3:$R$3</c:f>
              <c:numCache>
                <c:formatCode>#,##0</c:formatCode>
                <c:ptCount val="3"/>
                <c:pt idx="0">
                  <c:v>27679</c:v>
                </c:pt>
                <c:pt idx="1">
                  <c:v>36625</c:v>
                </c:pt>
                <c:pt idx="2">
                  <c:v>22310</c:v>
                </c:pt>
              </c:numCache>
            </c:numRef>
          </c:val>
          <c:extLst>
            <c:ext xmlns:c16="http://schemas.microsoft.com/office/drawing/2014/chart" uri="{C3380CC4-5D6E-409C-BE32-E72D297353CC}">
              <c16:uniqueId val="{00000006-8D0B-41FE-8A25-11ED31F77B6A}"/>
            </c:ext>
          </c:extLst>
        </c:ser>
        <c:dLbls>
          <c:showLegendKey val="0"/>
          <c:showVal val="0"/>
          <c:showCatName val="0"/>
          <c:showSerName val="0"/>
          <c:showPercent val="0"/>
          <c:showBubbleSize val="0"/>
          <c:showLeaderLines val="0"/>
        </c:dLbls>
        <c:firstSliceAng val="0"/>
      </c:pieChart>
      <c:spPr>
        <a:noFill/>
        <a:ln>
          <a:noFill/>
        </a:ln>
        <a:effectLst/>
      </c:spPr>
    </c:plotArea>
    <c:plotVisOnly val="1"/>
    <c:dispBlanksAs val="gap"/>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n-US"/>
        </a:p>
      </c:txPr>
    </c:title>
    <c:autoTitleDeleted val="0"/>
    <c:plotArea>
      <c:layout/>
      <c:pieChart>
        <c:varyColors val="1"/>
        <c:ser>
          <c:idx val="0"/>
          <c:order val="0"/>
          <c:tx>
            <c:strRef>
              <c:f>Data!$V$2</c:f>
              <c:strCache>
                <c:ptCount val="1"/>
                <c:pt idx="0">
                  <c:v>Dept</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3062-4918-974A-DEC42D80C4C1}"/>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3062-4918-974A-DEC42D80C4C1}"/>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3062-4918-974A-DEC42D80C4C1}"/>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3062-4918-974A-DEC42D80C4C1}"/>
              </c:ext>
            </c:extLst>
          </c:dPt>
          <c:dLbls>
            <c:spPr>
              <a:solidFill>
                <a:sysClr val="window" lastClr="FFFFFF">
                  <a:alpha val="75000"/>
                </a:sysClr>
              </a:solidFill>
              <a:ln w="9525">
                <a:solidFill>
                  <a:sysClr val="windowText" lastClr="000000">
                    <a:lumMod val="25000"/>
                    <a:lumOff val="75000"/>
                  </a:sysClr>
                </a:solidFill>
              </a:ln>
              <a:effectLst/>
            </c:spPr>
            <c:txPr>
              <a:bodyPr rot="0" spcFirstLastPara="1" vertOverflow="clip" horzOverflow="clip" vert="horz" wrap="square" lIns="38100" tIns="19050" rIns="38100" bIns="19050" anchor="ctr" anchorCtr="1">
                <a:spAutoFit/>
              </a:bodyPr>
              <a:lstStyle/>
              <a:p>
                <a:pPr>
                  <a:defRPr sz="1050" b="0" i="0" u="none" strike="noStrike" kern="1200" baseline="0">
                    <a:solidFill>
                      <a:schemeClr val="dk1">
                        <a:lumMod val="65000"/>
                        <a:lumOff val="35000"/>
                      </a:schemeClr>
                    </a:solidFill>
                    <a:latin typeface="+mn-lt"/>
                    <a:ea typeface="+mn-ea"/>
                    <a:cs typeface="+mn-cs"/>
                  </a:defRPr>
                </a:pPr>
                <a:endParaRPr lang="en-US"/>
              </a:p>
            </c:txPr>
            <c:dLblPos val="outEnd"/>
            <c:showLegendKey val="0"/>
            <c:showVal val="1"/>
            <c:showCatName val="1"/>
            <c:showSerName val="0"/>
            <c:showPercent val="1"/>
            <c:showBubbleSize val="0"/>
            <c:showLeaderLines val="0"/>
            <c:extLst>
              <c:ext xmlns:c15="http://schemas.microsoft.com/office/drawing/2012/chart" uri="{CE6537A1-D6FC-4f65-9D91-7224C49458BB}">
                <c15:spPr xmlns:c15="http://schemas.microsoft.com/office/drawing/2012/chart">
                  <a:prstGeom prst="wedgeRectCallout">
                    <a:avLst/>
                  </a:prstGeom>
                  <a:noFill/>
                  <a:ln>
                    <a:noFill/>
                  </a:ln>
                </c15:spPr>
              </c:ext>
            </c:extLst>
          </c:dLbls>
          <c:val>
            <c:numRef>
              <c:f>Data!$W$2:$Z$2</c:f>
              <c:numCache>
                <c:formatCode>General</c:formatCode>
                <c:ptCount val="4"/>
                <c:pt idx="0">
                  <c:v>416</c:v>
                </c:pt>
                <c:pt idx="1">
                  <c:v>423</c:v>
                </c:pt>
                <c:pt idx="2">
                  <c:v>438</c:v>
                </c:pt>
                <c:pt idx="3">
                  <c:v>908</c:v>
                </c:pt>
              </c:numCache>
            </c:numRef>
          </c:val>
          <c:extLst>
            <c:ext xmlns:c16="http://schemas.microsoft.com/office/drawing/2014/chart" uri="{C3380CC4-5D6E-409C-BE32-E72D297353CC}">
              <c16:uniqueId val="{00000008-3062-4918-974A-DEC42D80C4C1}"/>
            </c:ext>
          </c:extLst>
        </c:ser>
        <c:ser>
          <c:idx val="1"/>
          <c:order val="1"/>
          <c:tx>
            <c:strRef>
              <c:f>Data!$V$3</c:f>
              <c:strCache>
                <c:ptCount val="1"/>
                <c:pt idx="0">
                  <c:v>Rev</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A-3062-4918-974A-DEC42D80C4C1}"/>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C-3062-4918-974A-DEC42D80C4C1}"/>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E-3062-4918-974A-DEC42D80C4C1}"/>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10-3062-4918-974A-DEC42D80C4C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dLblPos val="ctr"/>
            <c:showLegendKey val="0"/>
            <c:showVal val="1"/>
            <c:showCatName val="0"/>
            <c:showSerName val="0"/>
            <c:showPercent val="1"/>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val>
            <c:numRef>
              <c:f>Data!$W$3:$Z$3</c:f>
              <c:numCache>
                <c:formatCode>#,##0</c:formatCode>
                <c:ptCount val="4"/>
                <c:pt idx="0">
                  <c:v>42099</c:v>
                </c:pt>
                <c:pt idx="1">
                  <c:v>17630</c:v>
                </c:pt>
                <c:pt idx="2">
                  <c:v>6035</c:v>
                </c:pt>
                <c:pt idx="3">
                  <c:v>14411</c:v>
                </c:pt>
              </c:numCache>
            </c:numRef>
          </c:val>
          <c:extLst>
            <c:ext xmlns:c16="http://schemas.microsoft.com/office/drawing/2014/chart" uri="{C3380CC4-5D6E-409C-BE32-E72D297353CC}">
              <c16:uniqueId val="{00000011-3062-4918-974A-DEC42D80C4C1}"/>
            </c:ext>
          </c:extLst>
        </c:ser>
        <c:dLbls>
          <c:dLblPos val="ctr"/>
          <c:showLegendKey val="0"/>
          <c:showVal val="1"/>
          <c:showCatName val="0"/>
          <c:showSerName val="0"/>
          <c:showPercent val="0"/>
          <c:showBubbleSize val="0"/>
          <c:showLeaderLines val="0"/>
        </c:dLbls>
        <c:firstSliceAng val="0"/>
      </c:pieChart>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n-US"/>
    </a:p>
  </c:txPr>
  <c:printSettings>
    <c:headerFooter/>
    <c:pageMargins b="0.75" l="0.7" r="0.7" t="0.75" header="0.3" footer="0.3"/>
    <c:pageSetup orientation="landscape" horizontalDpi="0"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2.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charts/style4.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15</xdr:col>
      <xdr:colOff>35473</xdr:colOff>
      <xdr:row>5</xdr:row>
      <xdr:rowOff>152838</xdr:rowOff>
    </xdr:from>
    <xdr:to>
      <xdr:col>18</xdr:col>
      <xdr:colOff>8758</xdr:colOff>
      <xdr:row>16</xdr:row>
      <xdr:rowOff>75542</xdr:rowOff>
    </xdr:to>
    <xdr:graphicFrame macro="">
      <xdr:nvGraphicFramePr>
        <xdr:cNvPr id="5" name="Chart 4">
          <a:extLst>
            <a:ext uri="{FF2B5EF4-FFF2-40B4-BE49-F238E27FC236}">
              <a16:creationId xmlns:a16="http://schemas.microsoft.com/office/drawing/2014/main" id="{80010218-B10A-4A19-B42B-0F41705D2C0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495300</xdr:colOff>
      <xdr:row>6</xdr:row>
      <xdr:rowOff>0</xdr:rowOff>
    </xdr:from>
    <xdr:to>
      <xdr:col>26</xdr:col>
      <xdr:colOff>139700</xdr:colOff>
      <xdr:row>17</xdr:row>
      <xdr:rowOff>63500</xdr:rowOff>
    </xdr:to>
    <xdr:graphicFrame macro="">
      <xdr:nvGraphicFramePr>
        <xdr:cNvPr id="7" name="Chart 6">
          <a:extLst>
            <a:ext uri="{FF2B5EF4-FFF2-40B4-BE49-F238E27FC236}">
              <a16:creationId xmlns:a16="http://schemas.microsoft.com/office/drawing/2014/main" id="{3DC9F496-A39E-437B-B43F-D39E2F1E801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15</xdr:col>
      <xdr:colOff>35473</xdr:colOff>
      <xdr:row>5</xdr:row>
      <xdr:rowOff>152838</xdr:rowOff>
    </xdr:from>
    <xdr:to>
      <xdr:col>18</xdr:col>
      <xdr:colOff>8758</xdr:colOff>
      <xdr:row>16</xdr:row>
      <xdr:rowOff>75542</xdr:rowOff>
    </xdr:to>
    <xdr:graphicFrame macro="">
      <xdr:nvGraphicFramePr>
        <xdr:cNvPr id="2" name="Chart 1">
          <a:extLst>
            <a:ext uri="{FF2B5EF4-FFF2-40B4-BE49-F238E27FC236}">
              <a16:creationId xmlns:a16="http://schemas.microsoft.com/office/drawing/2014/main" id="{23E723BA-F975-44BA-9CC8-4FDF439B65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495300</xdr:colOff>
      <xdr:row>6</xdr:row>
      <xdr:rowOff>0</xdr:rowOff>
    </xdr:from>
    <xdr:to>
      <xdr:col>26</xdr:col>
      <xdr:colOff>139700</xdr:colOff>
      <xdr:row>17</xdr:row>
      <xdr:rowOff>63500</xdr:rowOff>
    </xdr:to>
    <xdr:graphicFrame macro="">
      <xdr:nvGraphicFramePr>
        <xdr:cNvPr id="3" name="Chart 2">
          <a:extLst>
            <a:ext uri="{FF2B5EF4-FFF2-40B4-BE49-F238E27FC236}">
              <a16:creationId xmlns:a16="http://schemas.microsoft.com/office/drawing/2014/main" id="{13D8F61B-7571-4C1E-931E-0B0125EC44C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Paper">
      <a:dk1>
        <a:sysClr val="windowText" lastClr="000000"/>
      </a:dk1>
      <a:lt1>
        <a:sysClr val="window" lastClr="FFFFFF"/>
      </a:lt1>
      <a:dk2>
        <a:srgbClr val="444D26"/>
      </a:dk2>
      <a:lt2>
        <a:srgbClr val="FEFAC9"/>
      </a:lt2>
      <a:accent1>
        <a:srgbClr val="A5B592"/>
      </a:accent1>
      <a:accent2>
        <a:srgbClr val="F3A447"/>
      </a:accent2>
      <a:accent3>
        <a:srgbClr val="E7BC29"/>
      </a:accent3>
      <a:accent4>
        <a:srgbClr val="D092A7"/>
      </a:accent4>
      <a:accent5>
        <a:srgbClr val="9C85C0"/>
      </a:accent5>
      <a:accent6>
        <a:srgbClr val="809EC2"/>
      </a:accent6>
      <a:hlink>
        <a:srgbClr val="8E58B6"/>
      </a:hlink>
      <a:folHlink>
        <a:srgbClr val="7F6F6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B70D5-138A-4C61-9043-10760535288E}">
  <sheetPr>
    <tabColor theme="4" tint="-0.499984740745262"/>
  </sheetPr>
  <dimension ref="A1:AA50"/>
  <sheetViews>
    <sheetView tabSelected="1" zoomScaleNormal="100" zoomScaleSheetLayoutView="100" workbookViewId="0"/>
  </sheetViews>
  <sheetFormatPr defaultColWidth="9.140625" defaultRowHeight="15" x14ac:dyDescent="0.25"/>
  <cols>
    <col min="1" max="1" width="3.5703125" style="27" customWidth="1"/>
    <col min="2" max="2" width="6.85546875" style="26" customWidth="1"/>
    <col min="3" max="3" width="4.42578125" style="27" customWidth="1"/>
    <col min="4" max="4" width="22.28515625" style="27" customWidth="1"/>
    <col min="5" max="5" width="15.42578125" style="27" bestFit="1" customWidth="1"/>
    <col min="6" max="6" width="7" style="28" bestFit="1" customWidth="1"/>
    <col min="7" max="7" width="9.140625" style="28"/>
    <col min="8" max="8" width="16" style="27" bestFit="1" customWidth="1"/>
    <col min="9" max="9" width="3.5703125" style="29" customWidth="1"/>
    <col min="10" max="10" width="12" style="26" customWidth="1"/>
    <col min="11" max="13" width="9.140625" style="30"/>
    <col min="14" max="14" width="5.5703125" style="30" customWidth="1"/>
    <col min="15" max="15" width="5.7109375" style="30" customWidth="1"/>
    <col min="16" max="16" width="14.42578125" style="30" customWidth="1"/>
    <col min="17" max="17" width="18.5703125" style="30" customWidth="1"/>
    <col min="18" max="18" width="13" style="30" customWidth="1"/>
    <col min="19" max="19" width="9.140625" style="30"/>
    <col min="20" max="20" width="9.28515625" style="30" customWidth="1"/>
    <col min="21" max="21" width="5.7109375" style="30" customWidth="1"/>
    <col min="22" max="23" width="9.28515625" style="30" customWidth="1"/>
    <col min="24" max="27" width="9.140625" style="30"/>
    <col min="28" max="16384" width="9.140625" style="27"/>
  </cols>
  <sheetData>
    <row r="1" spans="1:27" x14ac:dyDescent="0.25">
      <c r="A1" s="4"/>
      <c r="B1" s="1"/>
      <c r="C1" s="2"/>
      <c r="D1" s="3" t="s">
        <v>21</v>
      </c>
      <c r="E1" s="3">
        <f>COUNTIF(D$5:D$50,D1)</f>
        <v>13</v>
      </c>
      <c r="F1" s="5"/>
      <c r="G1" s="5" t="s">
        <v>11</v>
      </c>
      <c r="H1" s="3">
        <f>COUNTA(G5:G50)</f>
        <v>30</v>
      </c>
      <c r="I1" s="6"/>
      <c r="J1" s="1"/>
      <c r="K1" s="21"/>
      <c r="L1" s="21"/>
      <c r="M1" s="21"/>
      <c r="N1" s="6"/>
      <c r="O1" s="35"/>
      <c r="P1" s="35"/>
      <c r="Q1" s="35" t="s">
        <v>16</v>
      </c>
      <c r="R1" s="35"/>
      <c r="S1" s="35"/>
      <c r="T1" s="35"/>
      <c r="U1" s="35"/>
      <c r="V1" s="35"/>
      <c r="W1" s="35"/>
      <c r="X1" s="35" t="s">
        <v>20</v>
      </c>
      <c r="Y1" s="35"/>
      <c r="Z1" s="35"/>
      <c r="AA1" s="35"/>
    </row>
    <row r="2" spans="1:27" x14ac:dyDescent="0.25">
      <c r="A2" s="4"/>
      <c r="B2" s="31">
        <f>SUM(B5:B1463)</f>
        <v>95206</v>
      </c>
      <c r="C2" s="2"/>
      <c r="D2" s="4" t="s">
        <v>15</v>
      </c>
      <c r="E2" s="3">
        <f t="shared" ref="E2:E3" si="0">COUNTIF(D$5:D$50,D2)</f>
        <v>14</v>
      </c>
      <c r="F2" s="5"/>
      <c r="G2" s="5" t="s">
        <v>18</v>
      </c>
      <c r="H2" s="32">
        <f>COUNTA(D5:D50)</f>
        <v>40</v>
      </c>
      <c r="I2" s="6"/>
      <c r="J2" s="1"/>
      <c r="K2" s="31">
        <f>SUM(K5:K1463)</f>
        <v>86614</v>
      </c>
      <c r="L2" s="31">
        <f>SUM(L5:L1463)</f>
        <v>7876</v>
      </c>
      <c r="M2" s="31">
        <f>SUM(M5:M1463)</f>
        <v>716</v>
      </c>
      <c r="N2" s="6"/>
      <c r="O2" s="35"/>
      <c r="P2" s="34" t="s">
        <v>21</v>
      </c>
      <c r="Q2" s="34" t="s">
        <v>15</v>
      </c>
      <c r="R2" s="34" t="s">
        <v>14</v>
      </c>
      <c r="S2" s="35"/>
      <c r="T2" s="35"/>
      <c r="U2" s="35"/>
      <c r="V2" s="34" t="s">
        <v>20</v>
      </c>
      <c r="W2" s="34">
        <v>416</v>
      </c>
      <c r="X2" s="34">
        <v>423</v>
      </c>
      <c r="Y2" s="34">
        <v>438</v>
      </c>
      <c r="Z2" s="34">
        <v>908</v>
      </c>
      <c r="AA2" s="35"/>
    </row>
    <row r="3" spans="1:27" x14ac:dyDescent="0.25">
      <c r="A3" s="4"/>
      <c r="B3" s="1"/>
      <c r="C3" s="2"/>
      <c r="D3" s="4" t="s">
        <v>14</v>
      </c>
      <c r="E3" s="3">
        <f t="shared" si="0"/>
        <v>13</v>
      </c>
      <c r="F3" s="3"/>
      <c r="G3" s="5" t="s">
        <v>19</v>
      </c>
      <c r="H3" s="32">
        <f>H2-H1</f>
        <v>10</v>
      </c>
      <c r="I3" s="6"/>
      <c r="J3" s="1"/>
      <c r="K3" s="21">
        <f>SUBTOTAL(109,K5:K35)</f>
        <v>79733</v>
      </c>
      <c r="L3" s="21">
        <f t="shared" ref="L3:M3" si="1">SUBTOTAL(109,L5:L35)</f>
        <v>7352</v>
      </c>
      <c r="M3" s="21">
        <f t="shared" si="1"/>
        <v>532</v>
      </c>
      <c r="N3" s="6"/>
      <c r="O3" s="35"/>
      <c r="P3" s="24">
        <f>SUMIF($D5:$D50,P2,$K5:$K50)</f>
        <v>27679</v>
      </c>
      <c r="Q3" s="24">
        <f>SUMIF($D5:$D50,"Bernhart, Dylan",$K5:$K50)</f>
        <v>36625</v>
      </c>
      <c r="R3" s="24">
        <f>SUMIF($D5:$D50,"Juarez, Jena",$K5:$K50)</f>
        <v>22310</v>
      </c>
      <c r="S3" s="35"/>
      <c r="T3" s="35"/>
      <c r="U3" s="35"/>
      <c r="V3" s="24" t="s">
        <v>17</v>
      </c>
      <c r="W3" s="24">
        <f>SUMIF($J5:$J50,W2,$K5:$K50)</f>
        <v>42099</v>
      </c>
      <c r="X3" s="24">
        <f>SUMIF($J5:$J50,X2,$K5:$K50)</f>
        <v>17630</v>
      </c>
      <c r="Y3" s="24">
        <f>SUMIF($J5:$J50,Y2,$K5:$K50)</f>
        <v>6035</v>
      </c>
      <c r="Z3" s="24">
        <f>SUMIF($J5:$J50,Z2,$K5:$K50)</f>
        <v>14411</v>
      </c>
      <c r="AA3" s="35"/>
    </row>
    <row r="4" spans="1:27" x14ac:dyDescent="0.25">
      <c r="A4" s="4"/>
      <c r="B4" s="2"/>
      <c r="C4" s="2"/>
      <c r="D4" s="7" t="s">
        <v>16</v>
      </c>
      <c r="E4" s="9" t="s">
        <v>0</v>
      </c>
      <c r="F4" s="9" t="s">
        <v>1</v>
      </c>
      <c r="G4" s="20" t="s">
        <v>11</v>
      </c>
      <c r="H4" s="8" t="s">
        <v>10</v>
      </c>
      <c r="I4" s="10" t="s">
        <v>2</v>
      </c>
      <c r="J4" s="11" t="s">
        <v>9</v>
      </c>
      <c r="K4" s="22" t="s">
        <v>17</v>
      </c>
      <c r="L4" s="22" t="s">
        <v>3</v>
      </c>
      <c r="M4" s="22" t="s">
        <v>13</v>
      </c>
      <c r="N4" s="6"/>
      <c r="O4" s="35"/>
      <c r="P4" s="35"/>
      <c r="Q4" s="35"/>
      <c r="R4" s="35"/>
      <c r="S4" s="35" t="s">
        <v>8</v>
      </c>
      <c r="T4" s="35"/>
      <c r="U4" s="35"/>
      <c r="V4" s="35"/>
      <c r="W4" s="35"/>
      <c r="X4" s="35"/>
      <c r="Y4" s="35"/>
      <c r="Z4" s="35"/>
      <c r="AA4" s="35"/>
    </row>
    <row r="5" spans="1:27" x14ac:dyDescent="0.25">
      <c r="A5" s="12"/>
      <c r="B5" s="25">
        <f>SUM(K5:M5)</f>
        <v>5781</v>
      </c>
      <c r="C5" s="12"/>
      <c r="D5" s="14" t="s">
        <v>21</v>
      </c>
      <c r="E5" s="14" t="s">
        <v>5</v>
      </c>
      <c r="F5" s="16">
        <v>15547</v>
      </c>
      <c r="G5" s="16" t="s">
        <v>12</v>
      </c>
      <c r="H5" s="15">
        <f ca="1">TODAY()-22</f>
        <v>44451</v>
      </c>
      <c r="I5" s="17">
        <v>1</v>
      </c>
      <c r="J5" s="18">
        <v>416</v>
      </c>
      <c r="K5" s="23">
        <v>5778</v>
      </c>
      <c r="L5" s="23"/>
      <c r="M5" s="23">
        <v>3</v>
      </c>
      <c r="N5" s="33"/>
      <c r="O5" s="35"/>
      <c r="P5" s="35"/>
      <c r="Q5" s="35"/>
      <c r="R5" s="35"/>
      <c r="S5" s="35"/>
      <c r="T5" s="35"/>
      <c r="U5" s="35"/>
      <c r="V5" s="35"/>
      <c r="W5" s="35"/>
      <c r="X5" s="35"/>
      <c r="Y5" s="35"/>
      <c r="Z5" s="35"/>
      <c r="AA5" s="35"/>
    </row>
    <row r="6" spans="1:27" x14ac:dyDescent="0.25">
      <c r="A6" s="12"/>
      <c r="B6" s="25">
        <f t="shared" ref="B6:B44" si="2">SUM(K6:M6)</f>
        <v>4695</v>
      </c>
      <c r="C6" s="12"/>
      <c r="D6" s="14" t="s">
        <v>21</v>
      </c>
      <c r="E6" s="14" t="s">
        <v>5</v>
      </c>
      <c r="F6" s="16">
        <v>85001</v>
      </c>
      <c r="G6" s="16" t="s">
        <v>12</v>
      </c>
      <c r="H6" s="15">
        <f ca="1">TODAY()-6</f>
        <v>44467</v>
      </c>
      <c r="I6" s="17">
        <v>2</v>
      </c>
      <c r="J6" s="18">
        <v>416</v>
      </c>
      <c r="K6" s="23">
        <v>4587</v>
      </c>
      <c r="L6" s="23">
        <v>88</v>
      </c>
      <c r="M6" s="23">
        <v>20</v>
      </c>
      <c r="N6" s="33"/>
      <c r="O6" s="35"/>
      <c r="P6" s="35"/>
      <c r="Q6" s="35"/>
      <c r="R6" s="35"/>
      <c r="S6" s="35"/>
      <c r="T6" s="35"/>
      <c r="U6" s="35"/>
      <c r="V6" s="35"/>
      <c r="W6" s="35"/>
      <c r="X6" s="35"/>
      <c r="Y6" s="35"/>
      <c r="Z6" s="35"/>
      <c r="AA6" s="35"/>
    </row>
    <row r="7" spans="1:27" x14ac:dyDescent="0.25">
      <c r="A7" s="12"/>
      <c r="B7" s="25">
        <f t="shared" si="2"/>
        <v>2666</v>
      </c>
      <c r="C7" s="12"/>
      <c r="D7" s="14" t="s">
        <v>21</v>
      </c>
      <c r="E7" s="14" t="s">
        <v>5</v>
      </c>
      <c r="F7" s="16">
        <v>99023</v>
      </c>
      <c r="G7" s="16" t="s">
        <v>12</v>
      </c>
      <c r="H7" s="15">
        <f ca="1">TODAY()-1</f>
        <v>44472</v>
      </c>
      <c r="I7" s="17">
        <v>3</v>
      </c>
      <c r="J7" s="18">
        <v>416</v>
      </c>
      <c r="K7" s="23">
        <v>2687</v>
      </c>
      <c r="L7" s="23">
        <v>12</v>
      </c>
      <c r="M7" s="23">
        <v>-33</v>
      </c>
      <c r="N7" s="33"/>
      <c r="O7" s="35"/>
      <c r="P7" s="35"/>
      <c r="Q7" s="35"/>
      <c r="R7" s="35"/>
      <c r="S7" s="35"/>
      <c r="T7" s="35"/>
      <c r="U7" s="35"/>
      <c r="V7" s="35"/>
      <c r="W7" s="35"/>
      <c r="X7" s="35"/>
      <c r="Y7" s="35"/>
      <c r="Z7" s="35"/>
      <c r="AA7" s="35"/>
    </row>
    <row r="8" spans="1:27" x14ac:dyDescent="0.25">
      <c r="A8" s="12"/>
      <c r="B8" s="25">
        <f t="shared" si="2"/>
        <v>133</v>
      </c>
      <c r="C8" s="12"/>
      <c r="D8" s="14" t="s">
        <v>21</v>
      </c>
      <c r="E8" s="14" t="s">
        <v>5</v>
      </c>
      <c r="F8" s="16">
        <v>85001</v>
      </c>
      <c r="G8" s="16"/>
      <c r="H8" s="15"/>
      <c r="I8" s="17">
        <v>2</v>
      </c>
      <c r="J8" s="18">
        <v>416</v>
      </c>
      <c r="K8" s="23"/>
      <c r="L8" s="23">
        <v>88</v>
      </c>
      <c r="M8" s="23">
        <v>45</v>
      </c>
      <c r="N8" s="33"/>
      <c r="O8" s="35"/>
      <c r="P8" s="35"/>
      <c r="Q8" s="35"/>
      <c r="R8" s="35"/>
      <c r="S8" s="35"/>
      <c r="T8" s="35"/>
      <c r="U8" s="35"/>
      <c r="V8" s="35"/>
      <c r="W8" s="35"/>
      <c r="X8" s="35"/>
      <c r="Y8" s="35"/>
      <c r="Z8" s="35"/>
      <c r="AA8" s="35"/>
    </row>
    <row r="9" spans="1:27" x14ac:dyDescent="0.25">
      <c r="A9" s="12"/>
      <c r="B9" s="25">
        <f t="shared" si="2"/>
        <v>5927</v>
      </c>
      <c r="C9" s="12"/>
      <c r="D9" s="14" t="s">
        <v>21</v>
      </c>
      <c r="E9" s="14" t="s">
        <v>7</v>
      </c>
      <c r="F9" s="16">
        <v>62305</v>
      </c>
      <c r="G9" s="16" t="s">
        <v>12</v>
      </c>
      <c r="H9" s="15">
        <f ca="1">TODAY()-1</f>
        <v>44472</v>
      </c>
      <c r="I9" s="17">
        <v>3</v>
      </c>
      <c r="J9" s="18">
        <v>416</v>
      </c>
      <c r="K9" s="23">
        <v>5897</v>
      </c>
      <c r="L9" s="23">
        <v>2</v>
      </c>
      <c r="M9" s="23">
        <v>28</v>
      </c>
      <c r="N9" s="33"/>
      <c r="O9" s="35"/>
      <c r="P9" s="35"/>
      <c r="Q9" s="35"/>
      <c r="R9" s="35"/>
      <c r="S9" s="35"/>
      <c r="T9" s="35"/>
      <c r="U9" s="35"/>
      <c r="V9" s="35"/>
      <c r="W9" s="35"/>
      <c r="X9" s="35"/>
      <c r="Y9" s="35"/>
      <c r="Z9" s="35"/>
      <c r="AA9" s="35"/>
    </row>
    <row r="10" spans="1:27" x14ac:dyDescent="0.25">
      <c r="A10" s="12"/>
      <c r="B10" s="25">
        <f t="shared" si="2"/>
        <v>406</v>
      </c>
      <c r="C10" s="12"/>
      <c r="D10" s="14" t="s">
        <v>21</v>
      </c>
      <c r="E10" s="14" t="s">
        <v>7</v>
      </c>
      <c r="F10" s="16">
        <v>62305</v>
      </c>
      <c r="G10" s="16" t="s">
        <v>12</v>
      </c>
      <c r="H10" s="15">
        <f ca="1">TODAY()-7</f>
        <v>44466</v>
      </c>
      <c r="I10" s="17">
        <v>2</v>
      </c>
      <c r="J10" s="18">
        <v>418</v>
      </c>
      <c r="K10" s="23">
        <v>456</v>
      </c>
      <c r="L10" s="23"/>
      <c r="M10" s="23">
        <v>-50</v>
      </c>
      <c r="N10" s="33"/>
      <c r="O10" s="35"/>
      <c r="P10" s="35"/>
      <c r="Q10" s="35"/>
      <c r="R10" s="35"/>
      <c r="S10" s="35"/>
      <c r="T10" s="35"/>
      <c r="U10" s="35"/>
      <c r="V10" s="35"/>
      <c r="W10" s="35"/>
      <c r="X10" s="35"/>
      <c r="Y10" s="35"/>
      <c r="Z10" s="35"/>
      <c r="AA10" s="35"/>
    </row>
    <row r="11" spans="1:27" x14ac:dyDescent="0.25">
      <c r="A11" s="12"/>
      <c r="B11" s="25">
        <f t="shared" si="2"/>
        <v>-45</v>
      </c>
      <c r="C11" s="12"/>
      <c r="D11" s="14" t="s">
        <v>21</v>
      </c>
      <c r="E11" s="14" t="s">
        <v>5</v>
      </c>
      <c r="F11" s="16">
        <v>191919</v>
      </c>
      <c r="G11" s="16" t="s">
        <v>12</v>
      </c>
      <c r="H11" s="15">
        <f ca="1">TODAY()-13</f>
        <v>44460</v>
      </c>
      <c r="I11" s="17">
        <v>1</v>
      </c>
      <c r="J11" s="18">
        <v>423</v>
      </c>
      <c r="K11" s="23">
        <v>20</v>
      </c>
      <c r="L11" s="23">
        <v>-20</v>
      </c>
      <c r="M11" s="23">
        <v>-45</v>
      </c>
      <c r="N11" s="33"/>
      <c r="O11" s="35"/>
      <c r="P11" s="35"/>
      <c r="Q11" s="35"/>
      <c r="R11" s="35"/>
      <c r="S11" s="35"/>
      <c r="T11" s="35"/>
      <c r="U11" s="35"/>
      <c r="V11" s="35"/>
      <c r="W11" s="35"/>
      <c r="X11" s="35"/>
      <c r="Y11" s="35"/>
      <c r="Z11" s="35"/>
      <c r="AA11" s="35"/>
    </row>
    <row r="12" spans="1:27" x14ac:dyDescent="0.25">
      <c r="A12" s="12"/>
      <c r="B12" s="25">
        <f t="shared" si="2"/>
        <v>6721</v>
      </c>
      <c r="C12" s="12"/>
      <c r="D12" s="14" t="s">
        <v>21</v>
      </c>
      <c r="E12" s="14" t="s">
        <v>7</v>
      </c>
      <c r="F12" s="16">
        <v>62305</v>
      </c>
      <c r="G12" s="16"/>
      <c r="H12" s="15"/>
      <c r="I12" s="17">
        <v>3</v>
      </c>
      <c r="J12" s="18">
        <v>423</v>
      </c>
      <c r="K12" s="23"/>
      <c r="L12" s="23">
        <v>6688</v>
      </c>
      <c r="M12" s="23">
        <v>33</v>
      </c>
      <c r="N12" s="33"/>
      <c r="O12" s="35"/>
      <c r="P12" s="35"/>
      <c r="Q12" s="35"/>
      <c r="R12" s="35"/>
      <c r="S12" s="35"/>
      <c r="T12" s="35"/>
      <c r="U12" s="35"/>
      <c r="V12" s="35"/>
      <c r="W12" s="35"/>
      <c r="X12" s="35"/>
      <c r="Y12" s="35"/>
      <c r="Z12" s="35"/>
      <c r="AA12" s="35"/>
    </row>
    <row r="13" spans="1:27" x14ac:dyDescent="0.25">
      <c r="A13" s="12"/>
      <c r="B13" s="25">
        <f t="shared" si="2"/>
        <v>1830</v>
      </c>
      <c r="C13" s="12"/>
      <c r="D13" s="14" t="s">
        <v>21</v>
      </c>
      <c r="E13" s="14" t="s">
        <v>7</v>
      </c>
      <c r="F13" s="16">
        <v>12345</v>
      </c>
      <c r="G13" s="16" t="s">
        <v>12</v>
      </c>
      <c r="H13" s="15">
        <f ca="1">TODAY()-7</f>
        <v>44466</v>
      </c>
      <c r="I13" s="17">
        <v>3</v>
      </c>
      <c r="J13" s="18">
        <v>438</v>
      </c>
      <c r="K13" s="23">
        <v>1775</v>
      </c>
      <c r="L13" s="23"/>
      <c r="M13" s="23">
        <v>55</v>
      </c>
      <c r="N13" s="33"/>
      <c r="O13" s="35"/>
      <c r="P13" s="35"/>
      <c r="Q13" s="35"/>
      <c r="R13" s="35"/>
      <c r="S13" s="35"/>
      <c r="T13" s="35"/>
      <c r="U13" s="35"/>
      <c r="V13" s="35"/>
      <c r="W13" s="35"/>
      <c r="X13" s="35"/>
      <c r="Y13" s="35"/>
      <c r="Z13" s="35"/>
      <c r="AA13" s="35"/>
    </row>
    <row r="14" spans="1:27" x14ac:dyDescent="0.25">
      <c r="A14" s="12"/>
      <c r="B14" s="25">
        <f t="shared" si="2"/>
        <v>5949</v>
      </c>
      <c r="C14" s="12"/>
      <c r="D14" s="14" t="s">
        <v>21</v>
      </c>
      <c r="E14" s="14" t="s">
        <v>7</v>
      </c>
      <c r="F14" s="16">
        <v>87654</v>
      </c>
      <c r="G14" s="16" t="s">
        <v>12</v>
      </c>
      <c r="H14" s="15">
        <f ca="1">TODAY()-5</f>
        <v>44468</v>
      </c>
      <c r="I14" s="17">
        <v>1</v>
      </c>
      <c r="J14" s="18">
        <v>908</v>
      </c>
      <c r="K14" s="23">
        <v>5869</v>
      </c>
      <c r="L14" s="23">
        <v>14</v>
      </c>
      <c r="M14" s="23">
        <v>66</v>
      </c>
      <c r="N14" s="33"/>
      <c r="O14" s="35"/>
      <c r="P14" s="35"/>
      <c r="Q14" s="35"/>
      <c r="R14" s="35"/>
      <c r="S14" s="35"/>
      <c r="T14" s="35"/>
      <c r="U14" s="35"/>
      <c r="V14" s="35"/>
      <c r="W14" s="35"/>
      <c r="X14" s="35"/>
      <c r="Y14" s="35"/>
      <c r="Z14" s="35"/>
      <c r="AA14" s="35"/>
    </row>
    <row r="15" spans="1:27" x14ac:dyDescent="0.25">
      <c r="A15" s="12"/>
      <c r="B15" s="25">
        <f t="shared" si="2"/>
        <v>125</v>
      </c>
      <c r="C15" s="12"/>
      <c r="D15" s="14" t="s">
        <v>21</v>
      </c>
      <c r="E15" s="14" t="s">
        <v>7</v>
      </c>
      <c r="F15" s="16">
        <v>85001</v>
      </c>
      <c r="G15" s="16" t="s">
        <v>12</v>
      </c>
      <c r="H15" s="15">
        <f ca="1">TODAY()-6</f>
        <v>44467</v>
      </c>
      <c r="I15" s="17">
        <v>2</v>
      </c>
      <c r="J15" s="18">
        <v>908</v>
      </c>
      <c r="K15" s="23">
        <v>45</v>
      </c>
      <c r="L15" s="23">
        <v>55</v>
      </c>
      <c r="M15" s="23">
        <v>25</v>
      </c>
      <c r="N15" s="33"/>
      <c r="O15" s="35"/>
      <c r="P15" s="35"/>
      <c r="Q15" s="35"/>
      <c r="R15" s="35"/>
      <c r="S15" s="35"/>
      <c r="T15" s="35"/>
      <c r="U15" s="35"/>
      <c r="V15" s="35"/>
      <c r="W15" s="35"/>
      <c r="X15" s="35"/>
      <c r="Y15" s="35"/>
      <c r="Z15" s="35"/>
      <c r="AA15" s="35"/>
    </row>
    <row r="16" spans="1:27" x14ac:dyDescent="0.25">
      <c r="A16" s="12"/>
      <c r="B16" s="25">
        <f t="shared" si="2"/>
        <v>644</v>
      </c>
      <c r="C16" s="12"/>
      <c r="D16" s="14" t="s">
        <v>21</v>
      </c>
      <c r="E16" s="14" t="s">
        <v>7</v>
      </c>
      <c r="F16" s="16">
        <v>85001</v>
      </c>
      <c r="G16" s="16" t="s">
        <v>12</v>
      </c>
      <c r="H16" s="15">
        <f ca="1">TODAY()-7</f>
        <v>44466</v>
      </c>
      <c r="I16" s="17">
        <v>2</v>
      </c>
      <c r="J16" s="19">
        <v>908</v>
      </c>
      <c r="K16" s="23">
        <v>565</v>
      </c>
      <c r="L16" s="23">
        <v>55</v>
      </c>
      <c r="M16" s="23">
        <v>24</v>
      </c>
      <c r="N16" s="33"/>
      <c r="O16" s="35"/>
      <c r="P16" s="35"/>
      <c r="Q16" s="35"/>
      <c r="R16" s="35"/>
      <c r="S16" s="35"/>
      <c r="T16" s="35"/>
      <c r="U16" s="35"/>
      <c r="V16" s="35"/>
      <c r="W16" s="35"/>
      <c r="X16" s="35"/>
      <c r="Y16" s="35"/>
      <c r="Z16" s="35"/>
      <c r="AA16" s="35"/>
    </row>
    <row r="17" spans="1:27" x14ac:dyDescent="0.25">
      <c r="A17" s="12"/>
      <c r="B17" s="25">
        <f t="shared" si="2"/>
        <v>47</v>
      </c>
      <c r="C17" s="12"/>
      <c r="D17" s="14" t="s">
        <v>21</v>
      </c>
      <c r="E17" s="14" t="s">
        <v>7</v>
      </c>
      <c r="F17" s="16">
        <v>87654</v>
      </c>
      <c r="G17" s="16"/>
      <c r="H17" s="15"/>
      <c r="I17" s="17">
        <v>2</v>
      </c>
      <c r="J17" s="18">
        <v>908</v>
      </c>
      <c r="K17" s="23"/>
      <c r="L17" s="23">
        <v>14</v>
      </c>
      <c r="M17" s="23">
        <v>33</v>
      </c>
      <c r="N17" s="33"/>
      <c r="O17" s="35"/>
      <c r="P17" s="35"/>
      <c r="Q17" s="35"/>
      <c r="R17" s="35"/>
      <c r="S17" s="35"/>
      <c r="T17" s="35"/>
      <c r="U17" s="35"/>
      <c r="V17" s="35"/>
      <c r="W17" s="35"/>
      <c r="X17" s="35"/>
      <c r="Y17" s="35"/>
      <c r="Z17" s="35"/>
      <c r="AA17" s="35"/>
    </row>
    <row r="18" spans="1:27" x14ac:dyDescent="0.25">
      <c r="A18" s="12"/>
      <c r="B18" s="25">
        <f t="shared" si="2"/>
        <v>70</v>
      </c>
      <c r="C18" s="12"/>
      <c r="D18" s="13" t="s">
        <v>15</v>
      </c>
      <c r="E18" s="14" t="s">
        <v>5</v>
      </c>
      <c r="F18" s="16">
        <v>15547</v>
      </c>
      <c r="G18" s="16" t="s">
        <v>12</v>
      </c>
      <c r="H18" s="15">
        <f ca="1">TODAY()-13</f>
        <v>44460</v>
      </c>
      <c r="I18" s="17">
        <v>1</v>
      </c>
      <c r="J18" s="18">
        <v>416</v>
      </c>
      <c r="K18" s="23">
        <v>110</v>
      </c>
      <c r="L18" s="23"/>
      <c r="M18" s="23">
        <v>-40</v>
      </c>
      <c r="N18" s="33"/>
      <c r="O18" s="35"/>
      <c r="P18" s="35"/>
      <c r="Q18" s="35"/>
      <c r="R18" s="35"/>
      <c r="S18" s="35"/>
      <c r="T18" s="35"/>
      <c r="U18" s="35"/>
      <c r="V18" s="35"/>
      <c r="W18" s="35"/>
      <c r="X18" s="35"/>
      <c r="Y18" s="35"/>
      <c r="Z18" s="35"/>
      <c r="AA18" s="35"/>
    </row>
    <row r="19" spans="1:27" x14ac:dyDescent="0.25">
      <c r="A19" s="12"/>
      <c r="B19" s="25">
        <f t="shared" si="2"/>
        <v>4720</v>
      </c>
      <c r="C19" s="12"/>
      <c r="D19" s="13" t="s">
        <v>15</v>
      </c>
      <c r="E19" s="14" t="s">
        <v>5</v>
      </c>
      <c r="F19" s="16">
        <v>85001</v>
      </c>
      <c r="G19" s="16" t="s">
        <v>12</v>
      </c>
      <c r="H19" s="15">
        <f ca="1">TODAY()-6</f>
        <v>44467</v>
      </c>
      <c r="I19" s="17">
        <v>2</v>
      </c>
      <c r="J19" s="18">
        <v>416</v>
      </c>
      <c r="K19" s="23">
        <v>4587</v>
      </c>
      <c r="L19" s="23">
        <v>88</v>
      </c>
      <c r="M19" s="23">
        <v>45</v>
      </c>
      <c r="N19" s="33"/>
      <c r="O19" s="35"/>
      <c r="P19" s="35"/>
      <c r="Q19" s="35"/>
      <c r="R19" s="35"/>
      <c r="S19" s="35"/>
      <c r="T19" s="35"/>
      <c r="U19" s="35"/>
      <c r="V19" s="35"/>
      <c r="W19" s="35"/>
      <c r="X19" s="35"/>
      <c r="Y19" s="35"/>
      <c r="Z19" s="35"/>
      <c r="AA19" s="35"/>
    </row>
    <row r="20" spans="1:27" x14ac:dyDescent="0.25">
      <c r="A20" s="12"/>
      <c r="B20" s="25">
        <f t="shared" si="2"/>
        <v>9884</v>
      </c>
      <c r="C20" s="12"/>
      <c r="D20" s="13" t="s">
        <v>15</v>
      </c>
      <c r="E20" s="14" t="s">
        <v>5</v>
      </c>
      <c r="F20" s="16">
        <v>99023</v>
      </c>
      <c r="G20" s="16" t="s">
        <v>12</v>
      </c>
      <c r="H20" s="15">
        <f ca="1">TODAY()-1</f>
        <v>44472</v>
      </c>
      <c r="I20" s="17">
        <v>3</v>
      </c>
      <c r="J20" s="18">
        <v>416</v>
      </c>
      <c r="K20" s="23">
        <v>9869</v>
      </c>
      <c r="L20" s="23">
        <v>12</v>
      </c>
      <c r="M20" s="23">
        <v>3</v>
      </c>
      <c r="N20" s="33"/>
      <c r="O20" s="35"/>
      <c r="P20" s="35"/>
      <c r="Q20" s="35"/>
      <c r="R20" s="35"/>
      <c r="S20" s="35"/>
      <c r="T20" s="35"/>
      <c r="U20" s="35"/>
      <c r="V20" s="35"/>
      <c r="W20" s="35"/>
      <c r="X20" s="35"/>
      <c r="Y20" s="35"/>
      <c r="Z20" s="35"/>
      <c r="AA20" s="35"/>
    </row>
    <row r="21" spans="1:27" x14ac:dyDescent="0.25">
      <c r="A21" s="12"/>
      <c r="B21" s="25">
        <f t="shared" si="2"/>
        <v>22</v>
      </c>
      <c r="C21" s="12"/>
      <c r="D21" s="13" t="s">
        <v>15</v>
      </c>
      <c r="E21" s="14" t="s">
        <v>7</v>
      </c>
      <c r="F21" s="16">
        <v>62305</v>
      </c>
      <c r="G21" s="16"/>
      <c r="H21" s="15"/>
      <c r="I21" s="17">
        <v>3</v>
      </c>
      <c r="J21" s="18">
        <v>416</v>
      </c>
      <c r="K21" s="23"/>
      <c r="L21" s="23">
        <v>2</v>
      </c>
      <c r="M21" s="23">
        <v>20</v>
      </c>
      <c r="N21" s="33"/>
      <c r="O21" s="35"/>
      <c r="P21" s="35"/>
      <c r="Q21" s="35"/>
      <c r="R21" s="35"/>
      <c r="S21" s="35"/>
      <c r="T21" s="35"/>
      <c r="U21" s="35"/>
      <c r="V21" s="35"/>
      <c r="W21" s="35"/>
      <c r="X21" s="35"/>
      <c r="Y21" s="35"/>
      <c r="Z21" s="35"/>
      <c r="AA21" s="35"/>
    </row>
    <row r="22" spans="1:27" ht="14.45" customHeight="1" x14ac:dyDescent="0.25">
      <c r="A22" s="12"/>
      <c r="B22" s="25">
        <f t="shared" si="2"/>
        <v>35</v>
      </c>
      <c r="C22" s="12"/>
      <c r="D22" s="13" t="s">
        <v>15</v>
      </c>
      <c r="E22" s="14" t="s">
        <v>7</v>
      </c>
      <c r="F22" s="16">
        <v>62305</v>
      </c>
      <c r="G22" s="16"/>
      <c r="H22" s="15"/>
      <c r="I22" s="17">
        <v>3</v>
      </c>
      <c r="J22" s="18">
        <v>416</v>
      </c>
      <c r="K22" s="23"/>
      <c r="L22" s="23">
        <v>2</v>
      </c>
      <c r="M22" s="23">
        <v>33</v>
      </c>
      <c r="N22" s="33"/>
      <c r="O22" s="35"/>
      <c r="P22" s="35"/>
      <c r="Q22" s="35" t="s">
        <v>22</v>
      </c>
      <c r="R22" s="35"/>
      <c r="S22" s="35"/>
      <c r="T22" s="35"/>
      <c r="U22" s="35"/>
      <c r="V22" s="59" t="s">
        <v>26</v>
      </c>
      <c r="W22" s="60"/>
      <c r="X22" s="60"/>
      <c r="Y22" s="60"/>
      <c r="Z22" s="61"/>
      <c r="AA22" s="35"/>
    </row>
    <row r="23" spans="1:27" x14ac:dyDescent="0.25">
      <c r="A23" s="12"/>
      <c r="B23" s="25">
        <f t="shared" si="2"/>
        <v>6028</v>
      </c>
      <c r="C23" s="12"/>
      <c r="D23" s="13" t="s">
        <v>15</v>
      </c>
      <c r="E23" s="14" t="s">
        <v>7</v>
      </c>
      <c r="F23" s="16">
        <v>62305</v>
      </c>
      <c r="G23" s="16" t="s">
        <v>12</v>
      </c>
      <c r="H23" s="15">
        <f ca="1">TODAY()-7</f>
        <v>44466</v>
      </c>
      <c r="I23" s="17">
        <v>2</v>
      </c>
      <c r="J23" s="18">
        <v>418</v>
      </c>
      <c r="K23" s="23">
        <v>5983</v>
      </c>
      <c r="L23" s="23"/>
      <c r="M23" s="23">
        <v>45</v>
      </c>
      <c r="N23" s="33"/>
      <c r="O23" s="35"/>
      <c r="P23" s="34" t="s">
        <v>21</v>
      </c>
      <c r="Q23" s="34" t="s">
        <v>15</v>
      </c>
      <c r="R23" s="34" t="s">
        <v>14</v>
      </c>
      <c r="S23" s="35"/>
      <c r="T23" s="35"/>
      <c r="U23" s="35"/>
      <c r="V23" s="62"/>
      <c r="W23" s="63"/>
      <c r="X23" s="63"/>
      <c r="Y23" s="63"/>
      <c r="Z23" s="64"/>
      <c r="AA23" s="35"/>
    </row>
    <row r="24" spans="1:27" x14ac:dyDescent="0.25">
      <c r="A24" s="12"/>
      <c r="B24" s="25">
        <f t="shared" si="2"/>
        <v>3819</v>
      </c>
      <c r="C24" s="12"/>
      <c r="D24" s="13" t="s">
        <v>15</v>
      </c>
      <c r="E24" s="14" t="s">
        <v>4</v>
      </c>
      <c r="F24" s="16">
        <v>32323</v>
      </c>
      <c r="G24" s="16" t="s">
        <v>12</v>
      </c>
      <c r="H24" s="15">
        <f ca="1">TODAY()-13</f>
        <v>44460</v>
      </c>
      <c r="I24" s="17">
        <v>1</v>
      </c>
      <c r="J24" s="18">
        <v>423</v>
      </c>
      <c r="K24" s="23">
        <v>3791</v>
      </c>
      <c r="L24" s="23"/>
      <c r="M24" s="23">
        <v>28</v>
      </c>
      <c r="N24" s="33"/>
      <c r="O24" s="35"/>
      <c r="P24" s="34">
        <f>E1</f>
        <v>13</v>
      </c>
      <c r="Q24" s="34">
        <f>E2</f>
        <v>14</v>
      </c>
      <c r="R24" s="34">
        <f>E3</f>
        <v>13</v>
      </c>
      <c r="S24" s="35"/>
      <c r="T24" s="35"/>
      <c r="U24" s="35"/>
      <c r="V24" s="62"/>
      <c r="W24" s="63"/>
      <c r="X24" s="63"/>
      <c r="Y24" s="63"/>
      <c r="Z24" s="64"/>
      <c r="AA24" s="35"/>
    </row>
    <row r="25" spans="1:27" x14ac:dyDescent="0.25">
      <c r="A25" s="12"/>
      <c r="B25" s="25">
        <f t="shared" si="2"/>
        <v>7010</v>
      </c>
      <c r="C25" s="12"/>
      <c r="D25" s="13" t="s">
        <v>15</v>
      </c>
      <c r="E25" s="14" t="s">
        <v>7</v>
      </c>
      <c r="F25" s="16">
        <v>62301</v>
      </c>
      <c r="G25" s="16" t="s">
        <v>12</v>
      </c>
      <c r="H25" s="15">
        <f ca="1">TODAY()-12</f>
        <v>44461</v>
      </c>
      <c r="I25" s="17">
        <v>1</v>
      </c>
      <c r="J25" s="18">
        <v>423</v>
      </c>
      <c r="K25" s="23">
        <v>6900</v>
      </c>
      <c r="L25" s="23">
        <v>85</v>
      </c>
      <c r="M25" s="23">
        <v>25</v>
      </c>
      <c r="N25" s="33"/>
      <c r="O25" s="35"/>
      <c r="P25" s="35"/>
      <c r="Q25" s="35"/>
      <c r="R25" s="35"/>
      <c r="S25" s="35"/>
      <c r="T25" s="35"/>
      <c r="U25" s="35"/>
      <c r="V25" s="62"/>
      <c r="W25" s="63"/>
      <c r="X25" s="63"/>
      <c r="Y25" s="63"/>
      <c r="Z25" s="64"/>
      <c r="AA25" s="35"/>
    </row>
    <row r="26" spans="1:27" x14ac:dyDescent="0.25">
      <c r="A26" s="12"/>
      <c r="B26" s="25">
        <f t="shared" si="2"/>
        <v>40</v>
      </c>
      <c r="C26" s="12"/>
      <c r="D26" s="13" t="s">
        <v>15</v>
      </c>
      <c r="E26" s="14" t="s">
        <v>7</v>
      </c>
      <c r="F26" s="16">
        <v>62301</v>
      </c>
      <c r="G26" s="16"/>
      <c r="H26" s="15"/>
      <c r="I26" s="17">
        <v>1</v>
      </c>
      <c r="J26" s="18">
        <v>423</v>
      </c>
      <c r="K26" s="23"/>
      <c r="L26" s="23">
        <v>85</v>
      </c>
      <c r="M26" s="23">
        <v>-45</v>
      </c>
      <c r="N26" s="33"/>
      <c r="O26" s="35"/>
      <c r="P26" s="35"/>
      <c r="Q26" s="35"/>
      <c r="R26" s="35"/>
      <c r="S26" s="35"/>
      <c r="T26" s="35"/>
      <c r="U26" s="35"/>
      <c r="V26" s="62"/>
      <c r="W26" s="63"/>
      <c r="X26" s="63"/>
      <c r="Y26" s="63"/>
      <c r="Z26" s="64"/>
      <c r="AA26" s="35"/>
    </row>
    <row r="27" spans="1:27" x14ac:dyDescent="0.25">
      <c r="A27" s="12"/>
      <c r="B27" s="25">
        <f t="shared" si="2"/>
        <v>1635</v>
      </c>
      <c r="C27" s="12"/>
      <c r="D27" s="13" t="s">
        <v>15</v>
      </c>
      <c r="E27" s="14" t="s">
        <v>7</v>
      </c>
      <c r="F27" s="16">
        <v>62301</v>
      </c>
      <c r="G27" s="16" t="s">
        <v>12</v>
      </c>
      <c r="H27" s="15">
        <f ca="1">TODAY()-15</f>
        <v>44458</v>
      </c>
      <c r="I27" s="17">
        <v>1</v>
      </c>
      <c r="J27" s="18">
        <v>438</v>
      </c>
      <c r="K27" s="23">
        <v>1547</v>
      </c>
      <c r="L27" s="23">
        <v>55</v>
      </c>
      <c r="M27" s="23">
        <v>33</v>
      </c>
      <c r="N27" s="33"/>
      <c r="O27" s="35"/>
      <c r="P27" s="35"/>
      <c r="Q27" s="35"/>
      <c r="R27" s="35"/>
      <c r="S27" s="35"/>
      <c r="T27" s="35"/>
      <c r="U27" s="35"/>
      <c r="V27" s="62"/>
      <c r="W27" s="63"/>
      <c r="X27" s="63"/>
      <c r="Y27" s="63"/>
      <c r="Z27" s="64"/>
      <c r="AA27" s="35"/>
    </row>
    <row r="28" spans="1:27" x14ac:dyDescent="0.25">
      <c r="A28" s="12"/>
      <c r="B28" s="25">
        <f t="shared" si="2"/>
        <v>1830</v>
      </c>
      <c r="C28" s="12"/>
      <c r="D28" s="13" t="s">
        <v>15</v>
      </c>
      <c r="E28" s="14" t="s">
        <v>7</v>
      </c>
      <c r="F28" s="16">
        <v>12345</v>
      </c>
      <c r="G28" s="16" t="s">
        <v>12</v>
      </c>
      <c r="H28" s="15">
        <f ca="1">TODAY()-7</f>
        <v>44466</v>
      </c>
      <c r="I28" s="17">
        <v>3</v>
      </c>
      <c r="J28" s="18">
        <v>438</v>
      </c>
      <c r="K28" s="23">
        <v>1775</v>
      </c>
      <c r="L28" s="23"/>
      <c r="M28" s="23">
        <v>55</v>
      </c>
      <c r="N28" s="33"/>
      <c r="O28" s="35"/>
      <c r="P28" s="35"/>
      <c r="Q28" s="35"/>
      <c r="R28" s="35"/>
      <c r="S28" s="35"/>
      <c r="T28" s="35"/>
      <c r="U28" s="35"/>
      <c r="V28" s="62"/>
      <c r="W28" s="63"/>
      <c r="X28" s="63"/>
      <c r="Y28" s="63"/>
      <c r="Z28" s="64"/>
      <c r="AA28" s="35"/>
    </row>
    <row r="29" spans="1:27" x14ac:dyDescent="0.25">
      <c r="A29" s="12"/>
      <c r="B29" s="25">
        <f t="shared" si="2"/>
        <v>1941</v>
      </c>
      <c r="C29" s="12"/>
      <c r="D29" s="13" t="s">
        <v>15</v>
      </c>
      <c r="E29" s="14" t="s">
        <v>6</v>
      </c>
      <c r="F29" s="16">
        <v>34778</v>
      </c>
      <c r="G29" s="16" t="s">
        <v>12</v>
      </c>
      <c r="H29" s="15">
        <f ca="1">TODAY()-16</f>
        <v>44457</v>
      </c>
      <c r="I29" s="17">
        <v>1</v>
      </c>
      <c r="J29" s="18">
        <v>908</v>
      </c>
      <c r="K29" s="23">
        <v>2018</v>
      </c>
      <c r="L29" s="23">
        <v>-11</v>
      </c>
      <c r="M29" s="23">
        <v>-66</v>
      </c>
      <c r="N29" s="33"/>
      <c r="O29" s="35"/>
      <c r="P29" s="35"/>
      <c r="Q29" s="35"/>
      <c r="R29" s="35"/>
      <c r="S29" s="35"/>
      <c r="T29" s="35"/>
      <c r="U29" s="35"/>
      <c r="V29" s="65"/>
      <c r="W29" s="66"/>
      <c r="X29" s="66"/>
      <c r="Y29" s="66"/>
      <c r="Z29" s="67"/>
      <c r="AA29" s="35"/>
    </row>
    <row r="30" spans="1:27" x14ac:dyDescent="0.25">
      <c r="A30" s="12"/>
      <c r="B30" s="25">
        <f t="shared" si="2"/>
        <v>125</v>
      </c>
      <c r="C30" s="12"/>
      <c r="D30" s="13" t="s">
        <v>15</v>
      </c>
      <c r="E30" s="14" t="s">
        <v>7</v>
      </c>
      <c r="F30" s="16">
        <v>85001</v>
      </c>
      <c r="G30" s="16" t="s">
        <v>12</v>
      </c>
      <c r="H30" s="15">
        <f ca="1">TODAY()-6</f>
        <v>44467</v>
      </c>
      <c r="I30" s="17">
        <v>2</v>
      </c>
      <c r="J30" s="18">
        <v>908</v>
      </c>
      <c r="K30" s="23">
        <v>45</v>
      </c>
      <c r="L30" s="23">
        <v>55</v>
      </c>
      <c r="M30" s="23">
        <v>25</v>
      </c>
      <c r="N30" s="33"/>
      <c r="O30" s="35"/>
      <c r="P30" s="35"/>
      <c r="Q30" s="35"/>
      <c r="R30" s="35"/>
      <c r="S30" s="35"/>
      <c r="T30" s="35"/>
      <c r="U30" s="35"/>
      <c r="V30" s="35"/>
      <c r="W30" s="35"/>
      <c r="X30" s="35"/>
      <c r="Y30" s="35"/>
      <c r="Z30" s="35"/>
      <c r="AA30" s="35"/>
    </row>
    <row r="31" spans="1:27" x14ac:dyDescent="0.25">
      <c r="A31" s="12"/>
      <c r="B31" s="25">
        <f t="shared" si="2"/>
        <v>13</v>
      </c>
      <c r="C31" s="12"/>
      <c r="D31" s="13" t="s">
        <v>15</v>
      </c>
      <c r="E31" s="14" t="s">
        <v>6</v>
      </c>
      <c r="F31" s="16">
        <v>34778</v>
      </c>
      <c r="G31" s="16"/>
      <c r="H31" s="15"/>
      <c r="I31" s="17">
        <v>1</v>
      </c>
      <c r="J31" s="19">
        <v>908</v>
      </c>
      <c r="K31" s="23"/>
      <c r="L31" s="23">
        <v>-11</v>
      </c>
      <c r="M31" s="23">
        <v>24</v>
      </c>
      <c r="N31" s="33"/>
      <c r="O31" s="35"/>
      <c r="P31" s="35"/>
      <c r="Q31" s="35"/>
      <c r="R31" s="35"/>
      <c r="S31" s="35"/>
      <c r="T31" s="35"/>
      <c r="U31" s="35"/>
      <c r="V31" s="35"/>
      <c r="W31" s="35"/>
      <c r="X31" s="35"/>
      <c r="Y31" s="35"/>
      <c r="Z31" s="35"/>
      <c r="AA31" s="35"/>
    </row>
    <row r="32" spans="1:27" x14ac:dyDescent="0.25">
      <c r="A32" s="12"/>
      <c r="B32" s="25">
        <f t="shared" si="2"/>
        <v>2732</v>
      </c>
      <c r="C32" s="12"/>
      <c r="D32" s="13" t="s">
        <v>14</v>
      </c>
      <c r="E32" s="14" t="s">
        <v>5</v>
      </c>
      <c r="F32" s="16">
        <v>99023</v>
      </c>
      <c r="G32" s="16" t="s">
        <v>12</v>
      </c>
      <c r="H32" s="15">
        <f ca="1">TODAY()-1</f>
        <v>44472</v>
      </c>
      <c r="I32" s="17">
        <v>3</v>
      </c>
      <c r="J32" s="18">
        <v>416</v>
      </c>
      <c r="K32" s="23">
        <v>2687</v>
      </c>
      <c r="L32" s="23">
        <v>12</v>
      </c>
      <c r="M32" s="23">
        <v>33</v>
      </c>
      <c r="N32" s="33"/>
      <c r="O32" s="35"/>
      <c r="P32" s="35"/>
      <c r="Q32" s="35"/>
      <c r="R32" s="35"/>
      <c r="S32" s="35"/>
      <c r="T32" s="35"/>
      <c r="U32" s="35"/>
      <c r="V32" s="35"/>
      <c r="W32" s="35"/>
      <c r="X32" s="35"/>
      <c r="Y32" s="35"/>
      <c r="Z32" s="35"/>
      <c r="AA32" s="35"/>
    </row>
    <row r="33" spans="1:27" x14ac:dyDescent="0.25">
      <c r="A33" s="12"/>
      <c r="B33" s="25">
        <f t="shared" si="2"/>
        <v>5939</v>
      </c>
      <c r="C33" s="12"/>
      <c r="D33" s="13" t="s">
        <v>14</v>
      </c>
      <c r="E33" s="14" t="s">
        <v>7</v>
      </c>
      <c r="F33" s="16">
        <v>62305</v>
      </c>
      <c r="G33" s="16" t="s">
        <v>12</v>
      </c>
      <c r="H33" s="15">
        <f ca="1">TODAY()-1</f>
        <v>44472</v>
      </c>
      <c r="I33" s="17">
        <v>3</v>
      </c>
      <c r="J33" s="18">
        <v>416</v>
      </c>
      <c r="K33" s="23">
        <v>5897</v>
      </c>
      <c r="L33" s="23">
        <v>2</v>
      </c>
      <c r="M33" s="23">
        <v>40</v>
      </c>
      <c r="N33" s="33"/>
      <c r="O33" s="35"/>
      <c r="P33" s="35"/>
      <c r="Q33" s="35"/>
      <c r="R33" s="35"/>
      <c r="S33" s="35"/>
      <c r="T33" s="35"/>
      <c r="U33" s="35"/>
      <c r="V33" s="35"/>
      <c r="W33" s="35"/>
      <c r="X33" s="35"/>
      <c r="Y33" s="35"/>
      <c r="Z33" s="35"/>
      <c r="AA33" s="35"/>
    </row>
    <row r="34" spans="1:27" x14ac:dyDescent="0.25">
      <c r="A34" s="12"/>
      <c r="B34" s="25">
        <f t="shared" si="2"/>
        <v>4612</v>
      </c>
      <c r="C34" s="12"/>
      <c r="D34" s="13" t="s">
        <v>14</v>
      </c>
      <c r="E34" s="14" t="s">
        <v>5</v>
      </c>
      <c r="F34" s="16">
        <v>191919</v>
      </c>
      <c r="G34" s="16" t="s">
        <v>12</v>
      </c>
      <c r="H34" s="15">
        <f ca="1">TODAY()-13</f>
        <v>44460</v>
      </c>
      <c r="I34" s="17">
        <v>1</v>
      </c>
      <c r="J34" s="18">
        <v>423</v>
      </c>
      <c r="K34" s="23">
        <v>4587</v>
      </c>
      <c r="L34" s="23">
        <v>-20</v>
      </c>
      <c r="M34" s="23">
        <v>45</v>
      </c>
      <c r="N34" s="33"/>
      <c r="O34" s="35"/>
      <c r="P34" s="35"/>
      <c r="Q34" s="35"/>
      <c r="R34" s="35"/>
      <c r="S34" s="35"/>
      <c r="T34" s="35"/>
      <c r="U34" s="35"/>
      <c r="V34" s="35"/>
      <c r="W34" s="35"/>
      <c r="X34" s="35"/>
      <c r="Y34" s="35"/>
      <c r="Z34" s="35"/>
      <c r="AA34" s="35"/>
    </row>
    <row r="35" spans="1:27" x14ac:dyDescent="0.25">
      <c r="A35" s="12"/>
      <c r="B35" s="25">
        <f t="shared" si="2"/>
        <v>2283</v>
      </c>
      <c r="C35" s="12"/>
      <c r="D35" s="13" t="s">
        <v>14</v>
      </c>
      <c r="E35" s="14" t="s">
        <v>4</v>
      </c>
      <c r="F35" s="16">
        <v>32323</v>
      </c>
      <c r="G35" s="16" t="s">
        <v>12</v>
      </c>
      <c r="H35" s="15">
        <f ca="1">TODAY()-13</f>
        <v>44460</v>
      </c>
      <c r="I35" s="17">
        <v>1</v>
      </c>
      <c r="J35" s="18">
        <v>423</v>
      </c>
      <c r="K35" s="23">
        <v>2258</v>
      </c>
      <c r="L35" s="23"/>
      <c r="M35" s="23">
        <v>25</v>
      </c>
      <c r="N35" s="33"/>
      <c r="O35" s="35"/>
      <c r="P35" s="35"/>
      <c r="Q35" s="35"/>
      <c r="R35" s="35"/>
      <c r="S35" s="35"/>
      <c r="T35" s="35"/>
      <c r="U35" s="35"/>
      <c r="V35" s="35"/>
      <c r="W35" s="35"/>
      <c r="X35" s="35"/>
      <c r="Y35" s="35"/>
      <c r="Z35" s="35"/>
      <c r="AA35" s="35"/>
    </row>
    <row r="36" spans="1:27" x14ac:dyDescent="0.25">
      <c r="A36" s="12"/>
      <c r="B36" s="25">
        <f t="shared" si="2"/>
        <v>43</v>
      </c>
      <c r="C36" s="12"/>
      <c r="D36" s="13" t="s">
        <v>14</v>
      </c>
      <c r="E36" s="14" t="s">
        <v>6</v>
      </c>
      <c r="F36" s="16">
        <v>62301</v>
      </c>
      <c r="G36" s="16" t="s">
        <v>12</v>
      </c>
      <c r="H36" s="15">
        <f ca="1">TODAY()-14</f>
        <v>44459</v>
      </c>
      <c r="I36" s="17">
        <v>2</v>
      </c>
      <c r="J36" s="18">
        <v>423</v>
      </c>
      <c r="K36" s="23">
        <v>88</v>
      </c>
      <c r="L36" s="23"/>
      <c r="M36" s="23">
        <v>-45</v>
      </c>
      <c r="N36" s="33"/>
      <c r="O36" s="35"/>
      <c r="P36" s="35"/>
      <c r="Q36" s="35"/>
      <c r="R36" s="35"/>
      <c r="S36" s="35"/>
      <c r="T36" s="35"/>
      <c r="U36" s="35"/>
      <c r="V36" s="35"/>
      <c r="W36" s="35"/>
      <c r="X36" s="35"/>
      <c r="Y36" s="35"/>
      <c r="Z36" s="35"/>
      <c r="AA36" s="35"/>
    </row>
    <row r="37" spans="1:27" x14ac:dyDescent="0.25">
      <c r="A37" s="12"/>
      <c r="B37" s="25">
        <f t="shared" si="2"/>
        <v>33</v>
      </c>
      <c r="C37" s="12"/>
      <c r="D37" s="13" t="s">
        <v>14</v>
      </c>
      <c r="E37" s="14" t="s">
        <v>6</v>
      </c>
      <c r="F37" s="16">
        <v>62301</v>
      </c>
      <c r="G37" s="16"/>
      <c r="H37" s="15"/>
      <c r="I37" s="17">
        <v>2</v>
      </c>
      <c r="J37" s="18">
        <v>423</v>
      </c>
      <c r="K37" s="23"/>
      <c r="L37" s="23"/>
      <c r="M37" s="23">
        <v>33</v>
      </c>
      <c r="N37" s="33"/>
      <c r="O37" s="35"/>
      <c r="P37" s="35"/>
      <c r="Q37" s="35"/>
      <c r="R37" s="35"/>
      <c r="S37" s="35"/>
      <c r="T37" s="35"/>
      <c r="U37" s="35"/>
      <c r="V37" s="35"/>
      <c r="W37" s="35"/>
      <c r="X37" s="35"/>
      <c r="Y37" s="35"/>
      <c r="Z37" s="35"/>
      <c r="AA37" s="35"/>
    </row>
    <row r="38" spans="1:27" x14ac:dyDescent="0.25">
      <c r="A38" s="12"/>
      <c r="B38" s="25">
        <f t="shared" si="2"/>
        <v>492</v>
      </c>
      <c r="C38" s="12"/>
      <c r="D38" s="13" t="s">
        <v>14</v>
      </c>
      <c r="E38" s="14" t="s">
        <v>7</v>
      </c>
      <c r="F38" s="16">
        <v>62305</v>
      </c>
      <c r="G38" s="16" t="s">
        <v>12</v>
      </c>
      <c r="H38" s="15">
        <f ca="1">TODAY()</f>
        <v>44473</v>
      </c>
      <c r="I38" s="17">
        <v>3</v>
      </c>
      <c r="J38" s="18">
        <v>423</v>
      </c>
      <c r="K38" s="23">
        <v>-14</v>
      </c>
      <c r="L38" s="23">
        <v>411</v>
      </c>
      <c r="M38" s="23">
        <v>95</v>
      </c>
      <c r="N38" s="33"/>
      <c r="O38" s="35"/>
      <c r="P38" s="35"/>
      <c r="Q38" s="35"/>
      <c r="R38" s="35"/>
      <c r="S38" s="24" t="s">
        <v>23</v>
      </c>
      <c r="T38" s="24" t="s">
        <v>24</v>
      </c>
      <c r="U38" s="24" t="s">
        <v>25</v>
      </c>
      <c r="V38" s="35"/>
      <c r="W38" s="35"/>
      <c r="X38" s="35"/>
      <c r="Y38" s="35"/>
      <c r="Z38" s="35"/>
      <c r="AA38" s="35"/>
    </row>
    <row r="39" spans="1:27" x14ac:dyDescent="0.25">
      <c r="A39" s="12"/>
      <c r="B39" s="25">
        <f t="shared" si="2"/>
        <v>-66</v>
      </c>
      <c r="C39" s="12"/>
      <c r="D39" s="13" t="s">
        <v>14</v>
      </c>
      <c r="E39" s="14" t="s">
        <v>6</v>
      </c>
      <c r="F39" s="16">
        <v>62301</v>
      </c>
      <c r="G39" s="16"/>
      <c r="H39" s="15"/>
      <c r="I39" s="17">
        <v>2</v>
      </c>
      <c r="J39" s="18">
        <v>423</v>
      </c>
      <c r="K39" s="23"/>
      <c r="L39" s="23"/>
      <c r="M39" s="23">
        <v>-66</v>
      </c>
      <c r="N39" s="33"/>
      <c r="O39" s="35"/>
      <c r="P39" s="35"/>
      <c r="Q39" s="35"/>
      <c r="R39" s="35"/>
      <c r="S39" s="24">
        <f>COUNTIF(I5:I47,1)</f>
        <v>15</v>
      </c>
      <c r="T39" s="24">
        <f>COUNTIF(I5:I47,2)</f>
        <v>13</v>
      </c>
      <c r="U39" s="24">
        <f>COUNTIF(I5:I47,3)</f>
        <v>12</v>
      </c>
      <c r="V39" s="35"/>
      <c r="W39" s="35"/>
      <c r="X39" s="35"/>
      <c r="Y39" s="35"/>
      <c r="Z39" s="35"/>
      <c r="AA39" s="35"/>
    </row>
    <row r="40" spans="1:27" x14ac:dyDescent="0.25">
      <c r="A40" s="12"/>
      <c r="B40" s="25">
        <f t="shared" si="2"/>
        <v>505</v>
      </c>
      <c r="C40" s="12"/>
      <c r="D40" s="13" t="s">
        <v>14</v>
      </c>
      <c r="E40" s="14" t="s">
        <v>7</v>
      </c>
      <c r="F40" s="16">
        <v>62301</v>
      </c>
      <c r="G40" s="16" t="s">
        <v>12</v>
      </c>
      <c r="H40" s="15">
        <f ca="1">TODAY()-4</f>
        <v>44469</v>
      </c>
      <c r="I40" s="17">
        <v>1</v>
      </c>
      <c r="J40" s="18">
        <v>438</v>
      </c>
      <c r="K40" s="23">
        <v>425</v>
      </c>
      <c r="L40" s="23">
        <v>55</v>
      </c>
      <c r="M40" s="23">
        <v>25</v>
      </c>
      <c r="N40" s="33"/>
      <c r="O40" s="35"/>
      <c r="P40" s="35"/>
      <c r="Q40" s="35"/>
      <c r="R40" s="35"/>
      <c r="S40" s="35"/>
      <c r="T40" s="35"/>
      <c r="U40" s="35"/>
      <c r="V40" s="35"/>
      <c r="W40" s="35"/>
      <c r="X40" s="35"/>
      <c r="Y40" s="35"/>
      <c r="Z40" s="35"/>
      <c r="AA40" s="35"/>
    </row>
    <row r="41" spans="1:27" x14ac:dyDescent="0.25">
      <c r="A41" s="12"/>
      <c r="B41" s="25">
        <f t="shared" si="2"/>
        <v>504</v>
      </c>
      <c r="C41" s="12"/>
      <c r="D41" s="13" t="s">
        <v>14</v>
      </c>
      <c r="E41" s="14" t="s">
        <v>7</v>
      </c>
      <c r="F41" s="16">
        <v>62301</v>
      </c>
      <c r="G41" s="16" t="s">
        <v>12</v>
      </c>
      <c r="H41" s="15">
        <f ca="1">TODAY()-4</f>
        <v>44469</v>
      </c>
      <c r="I41" s="17">
        <v>1</v>
      </c>
      <c r="J41" s="19">
        <v>438</v>
      </c>
      <c r="K41" s="23">
        <v>425</v>
      </c>
      <c r="L41" s="23">
        <v>55</v>
      </c>
      <c r="M41" s="23">
        <v>24</v>
      </c>
      <c r="N41" s="33"/>
      <c r="O41" s="35"/>
      <c r="P41" s="35"/>
      <c r="Q41" s="35"/>
      <c r="R41" s="35"/>
      <c r="S41" s="35"/>
      <c r="T41" s="35"/>
      <c r="U41" s="35"/>
      <c r="V41" s="35"/>
      <c r="W41" s="35"/>
      <c r="X41" s="35"/>
      <c r="Y41" s="35"/>
      <c r="Z41" s="35"/>
      <c r="AA41" s="35"/>
    </row>
    <row r="42" spans="1:27" x14ac:dyDescent="0.25">
      <c r="A42" s="12"/>
      <c r="B42" s="25">
        <f t="shared" si="2"/>
        <v>121</v>
      </c>
      <c r="C42" s="12"/>
      <c r="D42" s="13" t="s">
        <v>14</v>
      </c>
      <c r="E42" s="14" t="s">
        <v>7</v>
      </c>
      <c r="F42" s="16">
        <v>12345</v>
      </c>
      <c r="G42" s="16" t="s">
        <v>12</v>
      </c>
      <c r="H42" s="15">
        <f ca="1">TODAY()-7</f>
        <v>44466</v>
      </c>
      <c r="I42" s="17">
        <v>3</v>
      </c>
      <c r="J42" s="18">
        <v>438</v>
      </c>
      <c r="K42" s="23">
        <v>88</v>
      </c>
      <c r="L42" s="23"/>
      <c r="M42" s="23">
        <v>33</v>
      </c>
      <c r="N42" s="33"/>
      <c r="O42" s="35"/>
      <c r="P42" s="35"/>
      <c r="Q42" s="35"/>
      <c r="R42" s="35"/>
      <c r="S42" s="35"/>
      <c r="T42" s="35"/>
      <c r="U42" s="35"/>
      <c r="V42" s="35"/>
      <c r="W42" s="35"/>
      <c r="X42" s="35"/>
      <c r="Y42" s="35"/>
      <c r="Z42" s="35"/>
      <c r="AA42" s="35"/>
    </row>
    <row r="43" spans="1:27" x14ac:dyDescent="0.25">
      <c r="A43" s="12"/>
      <c r="B43" s="25">
        <f t="shared" si="2"/>
        <v>29</v>
      </c>
      <c r="C43" s="12"/>
      <c r="D43" s="13" t="s">
        <v>14</v>
      </c>
      <c r="E43" s="14" t="s">
        <v>6</v>
      </c>
      <c r="F43" s="16">
        <v>34778</v>
      </c>
      <c r="G43" s="16"/>
      <c r="H43" s="15"/>
      <c r="I43" s="17">
        <v>1</v>
      </c>
      <c r="J43" s="18">
        <v>908</v>
      </c>
      <c r="K43" s="23"/>
      <c r="L43" s="23">
        <v>-11</v>
      </c>
      <c r="M43" s="23">
        <v>40</v>
      </c>
      <c r="N43" s="33"/>
      <c r="O43" s="35"/>
      <c r="P43" s="35"/>
      <c r="Q43" s="35"/>
      <c r="R43" s="35"/>
      <c r="S43" s="35"/>
      <c r="T43" s="35"/>
      <c r="U43" s="35"/>
      <c r="V43" s="35"/>
      <c r="W43" s="35"/>
      <c r="X43" s="35"/>
      <c r="Y43" s="35"/>
      <c r="Z43" s="35"/>
      <c r="AA43" s="35"/>
    </row>
    <row r="44" spans="1:27" x14ac:dyDescent="0.25">
      <c r="A44" s="12"/>
      <c r="B44" s="25">
        <f t="shared" si="2"/>
        <v>5928</v>
      </c>
      <c r="C44" s="12"/>
      <c r="D44" s="13" t="s">
        <v>14</v>
      </c>
      <c r="E44" s="14" t="s">
        <v>7</v>
      </c>
      <c r="F44" s="16">
        <v>87654</v>
      </c>
      <c r="G44" s="16" t="s">
        <v>12</v>
      </c>
      <c r="H44" s="15">
        <f ca="1">TODAY()-5</f>
        <v>44468</v>
      </c>
      <c r="I44" s="17">
        <v>2</v>
      </c>
      <c r="J44" s="18">
        <v>908</v>
      </c>
      <c r="K44" s="23">
        <v>5869</v>
      </c>
      <c r="L44" s="23">
        <v>14</v>
      </c>
      <c r="M44" s="23">
        <v>45</v>
      </c>
      <c r="N44" s="33"/>
      <c r="O44" s="35"/>
      <c r="P44" s="35"/>
      <c r="Q44" s="35"/>
      <c r="R44" s="35"/>
      <c r="S44" s="35"/>
      <c r="T44" s="35"/>
      <c r="U44" s="35"/>
      <c r="V44" s="35"/>
      <c r="W44" s="35"/>
      <c r="X44" s="35"/>
      <c r="Y44" s="35"/>
      <c r="Z44" s="35"/>
      <c r="AA44" s="35"/>
    </row>
    <row r="45" spans="1:27" x14ac:dyDescent="0.25">
      <c r="A45" s="12"/>
      <c r="B45" s="25"/>
      <c r="C45" s="12"/>
      <c r="D45" s="43"/>
      <c r="E45" s="43"/>
      <c r="F45" s="44"/>
      <c r="G45" s="44"/>
      <c r="H45" s="43"/>
      <c r="I45" s="45"/>
      <c r="J45" s="46"/>
      <c r="K45" s="47"/>
      <c r="L45" s="47"/>
      <c r="M45" s="47"/>
      <c r="N45" s="48"/>
      <c r="O45" s="35"/>
      <c r="P45" s="35"/>
      <c r="Q45" s="35"/>
      <c r="R45" s="35"/>
      <c r="S45" s="35"/>
      <c r="T45" s="35"/>
      <c r="U45" s="35"/>
      <c r="V45" s="35"/>
      <c r="W45" s="35"/>
      <c r="X45" s="35"/>
      <c r="Y45" s="35"/>
      <c r="Z45" s="35"/>
      <c r="AA45" s="35"/>
    </row>
    <row r="46" spans="1:27" x14ac:dyDescent="0.25">
      <c r="A46" s="12"/>
      <c r="B46" s="49"/>
      <c r="C46" s="50"/>
      <c r="D46" s="50"/>
      <c r="E46" s="50"/>
      <c r="F46" s="51"/>
      <c r="G46" s="51"/>
      <c r="H46" s="50"/>
      <c r="I46" s="52"/>
      <c r="J46" s="53"/>
      <c r="K46" s="35"/>
      <c r="L46" s="35"/>
      <c r="M46" s="35"/>
      <c r="N46" s="35"/>
      <c r="O46" s="35"/>
      <c r="P46" s="35"/>
      <c r="Q46" s="35"/>
      <c r="R46" s="35"/>
      <c r="S46" s="35"/>
      <c r="T46" s="35"/>
      <c r="U46" s="35"/>
      <c r="V46" s="35"/>
      <c r="W46" s="35"/>
      <c r="X46" s="35"/>
      <c r="Y46" s="35"/>
      <c r="Z46" s="35"/>
      <c r="AA46" s="35"/>
    </row>
    <row r="47" spans="1:27" x14ac:dyDescent="0.25">
      <c r="A47" s="12"/>
      <c r="B47" s="53"/>
      <c r="C47" s="50"/>
      <c r="D47" s="50"/>
      <c r="E47" s="50"/>
      <c r="F47" s="51"/>
      <c r="G47" s="51"/>
      <c r="H47" s="50"/>
      <c r="I47" s="52"/>
      <c r="J47" s="53"/>
      <c r="K47" s="35"/>
      <c r="L47" s="35"/>
      <c r="M47" s="35"/>
      <c r="N47" s="35"/>
      <c r="O47" s="35"/>
      <c r="P47" s="35"/>
      <c r="Q47" s="35"/>
      <c r="R47" s="35"/>
      <c r="S47" s="35"/>
      <c r="T47" s="35"/>
      <c r="U47" s="35"/>
      <c r="V47" s="35"/>
      <c r="W47" s="35"/>
      <c r="X47" s="35"/>
      <c r="Y47" s="35"/>
      <c r="Z47" s="35"/>
      <c r="AA47" s="35"/>
    </row>
    <row r="48" spans="1:27" x14ac:dyDescent="0.25">
      <c r="A48" s="12"/>
      <c r="B48" s="53"/>
      <c r="C48" s="50"/>
      <c r="D48" s="50"/>
      <c r="E48" s="50"/>
      <c r="F48" s="51"/>
      <c r="G48" s="51"/>
      <c r="H48" s="50"/>
      <c r="I48" s="52"/>
      <c r="J48" s="53"/>
      <c r="K48" s="35"/>
      <c r="L48" s="35"/>
      <c r="M48" s="35"/>
      <c r="N48" s="35"/>
      <c r="O48" s="35"/>
      <c r="P48" s="35"/>
      <c r="Q48" s="35"/>
      <c r="R48" s="35"/>
      <c r="S48" s="35"/>
      <c r="T48" s="35"/>
      <c r="U48" s="35"/>
      <c r="V48" s="35"/>
      <c r="W48" s="35"/>
      <c r="X48" s="35"/>
      <c r="Y48" s="35"/>
      <c r="Z48" s="35"/>
      <c r="AA48" s="35"/>
    </row>
    <row r="49" spans="1:27" x14ac:dyDescent="0.25">
      <c r="A49" s="12"/>
      <c r="B49" s="53"/>
      <c r="C49" s="50"/>
      <c r="D49" s="50"/>
      <c r="E49" s="50"/>
      <c r="F49" s="51"/>
      <c r="G49" s="51"/>
      <c r="H49" s="50"/>
      <c r="I49" s="52"/>
      <c r="J49" s="53"/>
      <c r="K49" s="35"/>
      <c r="L49" s="35"/>
      <c r="M49" s="35"/>
      <c r="N49" s="35"/>
      <c r="O49" s="35"/>
      <c r="P49" s="35"/>
      <c r="Q49" s="35"/>
      <c r="R49" s="35"/>
      <c r="S49" s="35"/>
      <c r="T49" s="35"/>
      <c r="U49" s="35"/>
      <c r="V49" s="35"/>
      <c r="W49" s="35"/>
      <c r="X49" s="35"/>
      <c r="Y49" s="35"/>
      <c r="Z49" s="35"/>
      <c r="AA49" s="35"/>
    </row>
    <row r="50" spans="1:27" x14ac:dyDescent="0.25">
      <c r="A50" s="12"/>
      <c r="B50" s="53"/>
      <c r="C50" s="50"/>
      <c r="D50" s="50"/>
      <c r="E50" s="50"/>
      <c r="F50" s="51"/>
      <c r="G50" s="51"/>
      <c r="H50" s="50"/>
      <c r="I50" s="52"/>
      <c r="J50" s="53"/>
      <c r="K50" s="35"/>
      <c r="L50" s="35"/>
      <c r="M50" s="35"/>
      <c r="N50" s="35"/>
      <c r="O50" s="35"/>
      <c r="P50" s="35"/>
      <c r="Q50" s="35"/>
      <c r="R50" s="35"/>
      <c r="S50" s="35"/>
      <c r="T50" s="35"/>
      <c r="U50" s="35"/>
      <c r="V50" s="35"/>
      <c r="W50" s="35"/>
      <c r="X50" s="35"/>
      <c r="Y50" s="35"/>
      <c r="Z50" s="35"/>
      <c r="AA50" s="35"/>
    </row>
  </sheetData>
  <mergeCells count="1">
    <mergeCell ref="V22:Z29"/>
  </mergeCells>
  <phoneticPr fontId="2" type="noConversion"/>
  <conditionalFormatting sqref="I5:I19 I45:I1048576">
    <cfRule type="cellIs" dxfId="30" priority="25" operator="equal">
      <formula>3</formula>
    </cfRule>
    <cfRule type="cellIs" dxfId="29" priority="26" operator="equal">
      <formula>1</formula>
    </cfRule>
  </conditionalFormatting>
  <conditionalFormatting sqref="M5:M19 M45:M1048576">
    <cfRule type="cellIs" dxfId="28" priority="23" operator="lessThan">
      <formula>0</formula>
    </cfRule>
  </conditionalFormatting>
  <conditionalFormatting sqref="B1:B3 K2:M2 B5:B1048576">
    <cfRule type="cellIs" dxfId="27" priority="21" operator="equal">
      <formula>0</formula>
    </cfRule>
  </conditionalFormatting>
  <conditionalFormatting sqref="I1:I19 I45:I1048576">
    <cfRule type="cellIs" dxfId="26" priority="19" operator="equal">
      <formula>2</formula>
    </cfRule>
  </conditionalFormatting>
  <conditionalFormatting sqref="B1:B1048576">
    <cfRule type="cellIs" dxfId="25" priority="16" operator="lessThan">
      <formula>0</formula>
    </cfRule>
    <cfRule type="cellIs" dxfId="24" priority="17" operator="greaterThan">
      <formula>0</formula>
    </cfRule>
  </conditionalFormatting>
  <conditionalFormatting sqref="I20:I34">
    <cfRule type="cellIs" dxfId="23" priority="11" operator="equal">
      <formula>3</formula>
    </cfRule>
    <cfRule type="cellIs" dxfId="22" priority="12" operator="equal">
      <formula>1</formula>
    </cfRule>
  </conditionalFormatting>
  <conditionalFormatting sqref="M20:M34">
    <cfRule type="cellIs" dxfId="21" priority="9" operator="lessThan">
      <formula>0</formula>
    </cfRule>
  </conditionalFormatting>
  <conditionalFormatting sqref="I20:I34">
    <cfRule type="cellIs" dxfId="20" priority="8" operator="equal">
      <formula>2</formula>
    </cfRule>
  </conditionalFormatting>
  <conditionalFormatting sqref="I35:I44">
    <cfRule type="cellIs" dxfId="19" priority="4" operator="equal">
      <formula>3</formula>
    </cfRule>
    <cfRule type="cellIs" dxfId="18" priority="5" operator="equal">
      <formula>1</formula>
    </cfRule>
  </conditionalFormatting>
  <conditionalFormatting sqref="M35:M44">
    <cfRule type="cellIs" dxfId="17" priority="3" operator="lessThan">
      <formula>0</formula>
    </cfRule>
  </conditionalFormatting>
  <conditionalFormatting sqref="I35:I44">
    <cfRule type="cellIs" dxfId="16" priority="2" operator="equal">
      <formula>2</formula>
    </cfRule>
  </conditionalFormatting>
  <conditionalFormatting sqref="N1:N4">
    <cfRule type="cellIs" dxfId="15" priority="1" operator="equal">
      <formula>2</formula>
    </cfRule>
  </conditionalFormatting>
  <pageMargins left="0.25" right="0.25" top="0.75" bottom="0.75" header="0.3" footer="0.3"/>
  <pageSetup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35ADD2-0D39-4BBB-96C9-EEACCCFC3042}">
  <sheetPr>
    <tabColor rgb="FFC00000"/>
  </sheetPr>
  <dimension ref="A1:AA50"/>
  <sheetViews>
    <sheetView zoomScaleNormal="100" workbookViewId="0"/>
  </sheetViews>
  <sheetFormatPr defaultColWidth="9.140625" defaultRowHeight="15" x14ac:dyDescent="0.25"/>
  <cols>
    <col min="1" max="1" width="3.5703125" style="27" customWidth="1"/>
    <col min="2" max="2" width="6.85546875" style="26" customWidth="1"/>
    <col min="3" max="3" width="4.42578125" style="27" customWidth="1"/>
    <col min="4" max="4" width="22.28515625" style="27" customWidth="1"/>
    <col min="5" max="5" width="15.42578125" style="27" bestFit="1" customWidth="1"/>
    <col min="6" max="6" width="7" style="28" bestFit="1" customWidth="1"/>
    <col min="7" max="7" width="9.140625" style="28"/>
    <col min="8" max="8" width="16" style="27" bestFit="1" customWidth="1"/>
    <col min="9" max="9" width="3.5703125" style="29" customWidth="1"/>
    <col min="10" max="10" width="12" style="26" customWidth="1"/>
    <col min="11" max="13" width="9.140625" style="30"/>
    <col min="14" max="14" width="5.5703125" style="30" customWidth="1"/>
    <col min="15" max="15" width="5.7109375" style="30" customWidth="1"/>
    <col min="16" max="16" width="14.42578125" style="30" customWidth="1"/>
    <col min="17" max="17" width="18.5703125" style="30" customWidth="1"/>
    <col min="18" max="18" width="13" style="30" customWidth="1"/>
    <col min="19" max="19" width="9.140625" style="30"/>
    <col min="20" max="20" width="9.28515625" style="30" customWidth="1"/>
    <col min="21" max="21" width="5.7109375" style="30" customWidth="1"/>
    <col min="22" max="23" width="9.28515625" style="30" customWidth="1"/>
    <col min="24" max="27" width="9.140625" style="30"/>
    <col min="28" max="16384" width="9.140625" style="27"/>
  </cols>
  <sheetData>
    <row r="1" spans="1:27" x14ac:dyDescent="0.25">
      <c r="A1" s="4"/>
      <c r="B1" s="1"/>
      <c r="C1" s="2"/>
      <c r="D1" s="3" t="s">
        <v>21</v>
      </c>
      <c r="E1" s="3">
        <f>COUNTIF(D$5:D$50,D1)</f>
        <v>13</v>
      </c>
      <c r="F1" s="5"/>
      <c r="G1" s="5" t="s">
        <v>11</v>
      </c>
      <c r="H1" s="3">
        <f>COUNTA(G5:G50)</f>
        <v>30</v>
      </c>
      <c r="I1" s="6"/>
      <c r="J1" s="1"/>
      <c r="K1" s="21"/>
      <c r="L1" s="21"/>
      <c r="M1" s="21"/>
      <c r="N1" s="6"/>
      <c r="O1" s="35"/>
      <c r="P1" s="35"/>
      <c r="Q1" s="35" t="s">
        <v>16</v>
      </c>
      <c r="R1" s="35"/>
      <c r="S1" s="35"/>
      <c r="T1" s="35"/>
      <c r="U1" s="35"/>
      <c r="V1" s="35"/>
      <c r="W1" s="35"/>
      <c r="X1" s="35" t="s">
        <v>20</v>
      </c>
      <c r="Y1" s="35"/>
      <c r="Z1" s="35"/>
      <c r="AA1" s="35"/>
    </row>
    <row r="2" spans="1:27" x14ac:dyDescent="0.25">
      <c r="A2" s="4"/>
      <c r="B2" s="31">
        <f>SUM(B5:B1463)</f>
        <v>95206</v>
      </c>
      <c r="C2" s="2"/>
      <c r="D2" s="4" t="s">
        <v>15</v>
      </c>
      <c r="E2" s="41"/>
      <c r="F2" s="5"/>
      <c r="G2" s="5" t="s">
        <v>18</v>
      </c>
      <c r="H2" s="42"/>
      <c r="I2" s="6"/>
      <c r="J2" s="1"/>
      <c r="K2" s="40"/>
      <c r="L2" s="40"/>
      <c r="M2" s="40"/>
      <c r="N2" s="6"/>
      <c r="O2" s="35"/>
      <c r="P2" s="34" t="s">
        <v>21</v>
      </c>
      <c r="Q2" s="34" t="s">
        <v>15</v>
      </c>
      <c r="R2" s="34" t="s">
        <v>14</v>
      </c>
      <c r="S2" s="35"/>
      <c r="T2" s="35"/>
      <c r="U2" s="35"/>
      <c r="V2" s="34" t="s">
        <v>20</v>
      </c>
      <c r="W2" s="34">
        <v>416</v>
      </c>
      <c r="X2" s="34">
        <v>423</v>
      </c>
      <c r="Y2" s="34">
        <v>438</v>
      </c>
      <c r="Z2" s="34">
        <v>908</v>
      </c>
      <c r="AA2" s="35"/>
    </row>
    <row r="3" spans="1:27" x14ac:dyDescent="0.25">
      <c r="A3" s="4"/>
      <c r="B3" s="1"/>
      <c r="C3" s="2"/>
      <c r="D3" s="4" t="s">
        <v>14</v>
      </c>
      <c r="E3" s="38"/>
      <c r="F3" s="3"/>
      <c r="G3" s="5" t="s">
        <v>19</v>
      </c>
      <c r="H3" s="39"/>
      <c r="I3" s="6"/>
      <c r="J3" s="1"/>
      <c r="K3" s="21">
        <f>SUBTOTAL(109,K5:K35)</f>
        <v>79733</v>
      </c>
      <c r="L3" s="21">
        <f t="shared" ref="L3:M3" si="0">SUBTOTAL(109,L5:L35)</f>
        <v>7352</v>
      </c>
      <c r="M3" s="21">
        <f t="shared" si="0"/>
        <v>532</v>
      </c>
      <c r="N3" s="6"/>
      <c r="O3" s="35"/>
      <c r="P3" s="34">
        <f>SUMIF($D5:$D50,P2,$K5:$K50)</f>
        <v>27679</v>
      </c>
      <c r="Q3" s="34">
        <f>SUMIF($D5:$D50,"Bernhart, Dylan",$K5:$K50)</f>
        <v>36625</v>
      </c>
      <c r="R3" s="36"/>
      <c r="S3" s="35"/>
      <c r="T3" s="35"/>
      <c r="U3" s="35"/>
      <c r="V3" s="34" t="s">
        <v>17</v>
      </c>
      <c r="W3" s="34">
        <f>SUMIF($J5:$J50,W2,$K5:$K50)</f>
        <v>42099</v>
      </c>
      <c r="X3" s="34">
        <f>SUMIF($J5:$J50,X2,$K5:$K50)</f>
        <v>17630</v>
      </c>
      <c r="Y3" s="36"/>
      <c r="Z3" s="36"/>
      <c r="AA3" s="35"/>
    </row>
    <row r="4" spans="1:27" x14ac:dyDescent="0.25">
      <c r="A4" s="4"/>
      <c r="B4" s="2"/>
      <c r="C4" s="2"/>
      <c r="D4" s="7" t="s">
        <v>16</v>
      </c>
      <c r="E4" s="9" t="s">
        <v>0</v>
      </c>
      <c r="F4" s="9" t="s">
        <v>1</v>
      </c>
      <c r="G4" s="20" t="s">
        <v>11</v>
      </c>
      <c r="H4" s="8" t="s">
        <v>10</v>
      </c>
      <c r="I4" s="10" t="s">
        <v>2</v>
      </c>
      <c r="J4" s="11" t="s">
        <v>9</v>
      </c>
      <c r="K4" s="22" t="s">
        <v>17</v>
      </c>
      <c r="L4" s="22" t="s">
        <v>3</v>
      </c>
      <c r="M4" s="22" t="s">
        <v>13</v>
      </c>
      <c r="N4" s="6"/>
      <c r="O4" s="35"/>
      <c r="P4" s="35"/>
      <c r="Q4" s="35"/>
      <c r="R4" s="35"/>
      <c r="S4" s="35" t="s">
        <v>8</v>
      </c>
      <c r="T4" s="35"/>
      <c r="U4" s="35"/>
      <c r="V4" s="35"/>
      <c r="W4" s="35"/>
      <c r="X4" s="35"/>
      <c r="Y4" s="35"/>
      <c r="Z4" s="35"/>
      <c r="AA4" s="35"/>
    </row>
    <row r="5" spans="1:27" x14ac:dyDescent="0.25">
      <c r="A5" s="12"/>
      <c r="B5" s="25">
        <f>SUM(K5:M5)</f>
        <v>5781</v>
      </c>
      <c r="C5" s="12"/>
      <c r="D5" s="14" t="s">
        <v>21</v>
      </c>
      <c r="E5" s="14" t="s">
        <v>5</v>
      </c>
      <c r="F5" s="16">
        <v>15547</v>
      </c>
      <c r="G5" s="16" t="s">
        <v>12</v>
      </c>
      <c r="H5" s="15">
        <f ca="1">TODAY()-22</f>
        <v>44451</v>
      </c>
      <c r="I5" s="17">
        <v>1</v>
      </c>
      <c r="J5" s="18">
        <v>416</v>
      </c>
      <c r="K5" s="23">
        <v>5778</v>
      </c>
      <c r="L5" s="23"/>
      <c r="M5" s="23">
        <v>3</v>
      </c>
      <c r="N5" s="33"/>
      <c r="O5" s="35"/>
      <c r="P5" s="35"/>
      <c r="Q5" s="35"/>
      <c r="R5" s="35"/>
      <c r="S5" s="35"/>
      <c r="T5" s="35"/>
      <c r="U5" s="35"/>
      <c r="V5" s="35"/>
      <c r="W5" s="35"/>
      <c r="X5" s="35"/>
      <c r="Y5" s="35"/>
      <c r="Z5" s="35"/>
      <c r="AA5" s="35"/>
    </row>
    <row r="6" spans="1:27" x14ac:dyDescent="0.25">
      <c r="A6" s="12"/>
      <c r="B6" s="25">
        <f t="shared" ref="B6:B44" si="1">SUM(K6:M6)</f>
        <v>4695</v>
      </c>
      <c r="C6" s="12"/>
      <c r="D6" s="14" t="s">
        <v>21</v>
      </c>
      <c r="E6" s="14" t="s">
        <v>5</v>
      </c>
      <c r="F6" s="16">
        <v>85001</v>
      </c>
      <c r="G6" s="16" t="s">
        <v>12</v>
      </c>
      <c r="H6" s="15">
        <f ca="1">TODAY()-6</f>
        <v>44467</v>
      </c>
      <c r="I6" s="17">
        <v>2</v>
      </c>
      <c r="J6" s="18">
        <v>416</v>
      </c>
      <c r="K6" s="23">
        <v>4587</v>
      </c>
      <c r="L6" s="23">
        <v>88</v>
      </c>
      <c r="M6" s="23">
        <v>20</v>
      </c>
      <c r="N6" s="33"/>
      <c r="O6" s="35"/>
      <c r="P6" s="35"/>
      <c r="Q6" s="35"/>
      <c r="R6" s="35"/>
      <c r="S6" s="35"/>
      <c r="T6" s="35"/>
      <c r="U6" s="35"/>
      <c r="V6" s="35"/>
      <c r="W6" s="35"/>
      <c r="X6" s="35"/>
      <c r="Y6" s="35"/>
      <c r="Z6" s="35"/>
      <c r="AA6" s="35"/>
    </row>
    <row r="7" spans="1:27" x14ac:dyDescent="0.25">
      <c r="A7" s="12"/>
      <c r="B7" s="25">
        <f t="shared" si="1"/>
        <v>2666</v>
      </c>
      <c r="C7" s="12"/>
      <c r="D7" s="14" t="s">
        <v>21</v>
      </c>
      <c r="E7" s="14" t="s">
        <v>5</v>
      </c>
      <c r="F7" s="16">
        <v>99023</v>
      </c>
      <c r="G7" s="16" t="s">
        <v>12</v>
      </c>
      <c r="H7" s="15">
        <f ca="1">TODAY()-1</f>
        <v>44472</v>
      </c>
      <c r="I7" s="17">
        <v>3</v>
      </c>
      <c r="J7" s="18">
        <v>416</v>
      </c>
      <c r="K7" s="23">
        <v>2687</v>
      </c>
      <c r="L7" s="23">
        <v>12</v>
      </c>
      <c r="M7" s="23">
        <v>-33</v>
      </c>
      <c r="N7" s="33"/>
      <c r="O7" s="35"/>
      <c r="P7" s="35"/>
      <c r="Q7" s="35"/>
      <c r="R7" s="35"/>
      <c r="S7" s="35"/>
      <c r="T7" s="35"/>
      <c r="U7" s="35"/>
      <c r="V7" s="35"/>
      <c r="W7" s="35"/>
      <c r="X7" s="35"/>
      <c r="Y7" s="35"/>
      <c r="Z7" s="35"/>
      <c r="AA7" s="35"/>
    </row>
    <row r="8" spans="1:27" x14ac:dyDescent="0.25">
      <c r="A8" s="12"/>
      <c r="B8" s="25">
        <f t="shared" si="1"/>
        <v>133</v>
      </c>
      <c r="C8" s="12"/>
      <c r="D8" s="14" t="s">
        <v>21</v>
      </c>
      <c r="E8" s="14" t="s">
        <v>5</v>
      </c>
      <c r="F8" s="16">
        <v>85001</v>
      </c>
      <c r="G8" s="16"/>
      <c r="H8" s="15"/>
      <c r="I8" s="17">
        <v>2</v>
      </c>
      <c r="J8" s="18">
        <v>416</v>
      </c>
      <c r="K8" s="23"/>
      <c r="L8" s="23">
        <v>88</v>
      </c>
      <c r="M8" s="23">
        <v>45</v>
      </c>
      <c r="N8" s="33"/>
      <c r="O8" s="35"/>
      <c r="P8" s="35"/>
      <c r="Q8" s="35"/>
      <c r="R8" s="35"/>
      <c r="S8" s="35"/>
      <c r="T8" s="35"/>
      <c r="U8" s="35"/>
      <c r="V8" s="35"/>
      <c r="W8" s="35"/>
      <c r="X8" s="35"/>
      <c r="Y8" s="35"/>
      <c r="Z8" s="35"/>
      <c r="AA8" s="35"/>
    </row>
    <row r="9" spans="1:27" x14ac:dyDescent="0.25">
      <c r="A9" s="12"/>
      <c r="B9" s="25">
        <f t="shared" si="1"/>
        <v>5927</v>
      </c>
      <c r="C9" s="12"/>
      <c r="D9" s="14" t="s">
        <v>21</v>
      </c>
      <c r="E9" s="14" t="s">
        <v>7</v>
      </c>
      <c r="F9" s="16">
        <v>62305</v>
      </c>
      <c r="G9" s="16" t="s">
        <v>12</v>
      </c>
      <c r="H9" s="15">
        <f ca="1">TODAY()-1</f>
        <v>44472</v>
      </c>
      <c r="I9" s="17">
        <v>3</v>
      </c>
      <c r="J9" s="18">
        <v>416</v>
      </c>
      <c r="K9" s="23">
        <v>5897</v>
      </c>
      <c r="L9" s="23">
        <v>2</v>
      </c>
      <c r="M9" s="23">
        <v>28</v>
      </c>
      <c r="N9" s="33"/>
      <c r="O9" s="35"/>
      <c r="P9" s="35"/>
      <c r="Q9" s="35"/>
      <c r="R9" s="35"/>
      <c r="S9" s="35"/>
      <c r="T9" s="35"/>
      <c r="U9" s="35"/>
      <c r="V9" s="35"/>
      <c r="W9" s="35"/>
      <c r="X9" s="35"/>
      <c r="Y9" s="35"/>
      <c r="Z9" s="35"/>
      <c r="AA9" s="35"/>
    </row>
    <row r="10" spans="1:27" x14ac:dyDescent="0.25">
      <c r="A10" s="12"/>
      <c r="B10" s="25">
        <f t="shared" si="1"/>
        <v>406</v>
      </c>
      <c r="C10" s="12"/>
      <c r="D10" s="14" t="s">
        <v>21</v>
      </c>
      <c r="E10" s="14" t="s">
        <v>7</v>
      </c>
      <c r="F10" s="16">
        <v>62305</v>
      </c>
      <c r="G10" s="16" t="s">
        <v>12</v>
      </c>
      <c r="H10" s="15">
        <f ca="1">TODAY()-7</f>
        <v>44466</v>
      </c>
      <c r="I10" s="17">
        <v>2</v>
      </c>
      <c r="J10" s="18">
        <v>418</v>
      </c>
      <c r="K10" s="23">
        <v>456</v>
      </c>
      <c r="L10" s="23"/>
      <c r="M10" s="23">
        <v>-50</v>
      </c>
      <c r="N10" s="33"/>
      <c r="O10" s="35"/>
      <c r="P10" s="35"/>
      <c r="Q10" s="35"/>
      <c r="R10" s="35"/>
      <c r="S10" s="35"/>
      <c r="T10" s="35"/>
      <c r="U10" s="35"/>
      <c r="V10" s="35"/>
      <c r="W10" s="35"/>
      <c r="X10" s="35"/>
      <c r="Y10" s="35"/>
      <c r="Z10" s="35"/>
      <c r="AA10" s="35"/>
    </row>
    <row r="11" spans="1:27" x14ac:dyDescent="0.25">
      <c r="A11" s="12"/>
      <c r="B11" s="25">
        <f t="shared" si="1"/>
        <v>-45</v>
      </c>
      <c r="C11" s="12"/>
      <c r="D11" s="14" t="s">
        <v>21</v>
      </c>
      <c r="E11" s="14" t="s">
        <v>5</v>
      </c>
      <c r="F11" s="16">
        <v>191919</v>
      </c>
      <c r="G11" s="16" t="s">
        <v>12</v>
      </c>
      <c r="H11" s="15">
        <f ca="1">TODAY()-13</f>
        <v>44460</v>
      </c>
      <c r="I11" s="17">
        <v>1</v>
      </c>
      <c r="J11" s="18">
        <v>423</v>
      </c>
      <c r="K11" s="23">
        <v>20</v>
      </c>
      <c r="L11" s="23">
        <v>-20</v>
      </c>
      <c r="M11" s="23">
        <v>-45</v>
      </c>
      <c r="N11" s="33"/>
      <c r="O11" s="35"/>
      <c r="P11" s="35"/>
      <c r="Q11" s="35"/>
      <c r="R11" s="35"/>
      <c r="S11" s="35"/>
      <c r="T11" s="35"/>
      <c r="U11" s="35"/>
      <c r="V11" s="35"/>
      <c r="W11" s="35"/>
      <c r="X11" s="35"/>
      <c r="Y11" s="35"/>
      <c r="Z11" s="35"/>
      <c r="AA11" s="35"/>
    </row>
    <row r="12" spans="1:27" x14ac:dyDescent="0.25">
      <c r="A12" s="12"/>
      <c r="B12" s="25">
        <f t="shared" si="1"/>
        <v>6721</v>
      </c>
      <c r="C12" s="12"/>
      <c r="D12" s="14" t="s">
        <v>21</v>
      </c>
      <c r="E12" s="14" t="s">
        <v>7</v>
      </c>
      <c r="F12" s="16">
        <v>62305</v>
      </c>
      <c r="G12" s="16"/>
      <c r="H12" s="15"/>
      <c r="I12" s="17">
        <v>3</v>
      </c>
      <c r="J12" s="18">
        <v>423</v>
      </c>
      <c r="K12" s="23"/>
      <c r="L12" s="23">
        <v>6688</v>
      </c>
      <c r="M12" s="23">
        <v>33</v>
      </c>
      <c r="N12" s="33"/>
      <c r="O12" s="35"/>
      <c r="P12" s="35"/>
      <c r="Q12" s="35"/>
      <c r="R12" s="35"/>
      <c r="S12" s="35"/>
      <c r="T12" s="35"/>
      <c r="U12" s="35"/>
      <c r="V12" s="35"/>
      <c r="W12" s="35"/>
      <c r="X12" s="35"/>
      <c r="Y12" s="35"/>
      <c r="Z12" s="35"/>
      <c r="AA12" s="35"/>
    </row>
    <row r="13" spans="1:27" x14ac:dyDescent="0.25">
      <c r="A13" s="12"/>
      <c r="B13" s="25">
        <f t="shared" si="1"/>
        <v>1830</v>
      </c>
      <c r="C13" s="12"/>
      <c r="D13" s="14" t="s">
        <v>21</v>
      </c>
      <c r="E13" s="14" t="s">
        <v>7</v>
      </c>
      <c r="F13" s="16">
        <v>12345</v>
      </c>
      <c r="G13" s="16" t="s">
        <v>12</v>
      </c>
      <c r="H13" s="15">
        <f ca="1">TODAY()-7</f>
        <v>44466</v>
      </c>
      <c r="I13" s="17">
        <v>3</v>
      </c>
      <c r="J13" s="18">
        <v>438</v>
      </c>
      <c r="K13" s="23">
        <v>1775</v>
      </c>
      <c r="L13" s="23"/>
      <c r="M13" s="23">
        <v>55</v>
      </c>
      <c r="N13" s="33"/>
      <c r="O13" s="35"/>
      <c r="P13" s="35"/>
      <c r="Q13" s="35"/>
      <c r="R13" s="35"/>
      <c r="S13" s="35"/>
      <c r="T13" s="35"/>
      <c r="U13" s="35"/>
      <c r="V13" s="35"/>
      <c r="W13" s="35"/>
      <c r="X13" s="35"/>
      <c r="Y13" s="35"/>
      <c r="Z13" s="35"/>
      <c r="AA13" s="35"/>
    </row>
    <row r="14" spans="1:27" x14ac:dyDescent="0.25">
      <c r="A14" s="12"/>
      <c r="B14" s="25">
        <f t="shared" si="1"/>
        <v>5949</v>
      </c>
      <c r="C14" s="12"/>
      <c r="D14" s="14" t="s">
        <v>21</v>
      </c>
      <c r="E14" s="14" t="s">
        <v>7</v>
      </c>
      <c r="F14" s="16">
        <v>87654</v>
      </c>
      <c r="G14" s="16" t="s">
        <v>12</v>
      </c>
      <c r="H14" s="15">
        <f ca="1">TODAY()-5</f>
        <v>44468</v>
      </c>
      <c r="I14" s="17">
        <v>1</v>
      </c>
      <c r="J14" s="18">
        <v>908</v>
      </c>
      <c r="K14" s="23">
        <v>5869</v>
      </c>
      <c r="L14" s="23">
        <v>14</v>
      </c>
      <c r="M14" s="23">
        <v>66</v>
      </c>
      <c r="N14" s="33"/>
      <c r="O14" s="35"/>
      <c r="P14" s="35"/>
      <c r="Q14" s="35"/>
      <c r="R14" s="35"/>
      <c r="S14" s="35"/>
      <c r="T14" s="35"/>
      <c r="U14" s="35"/>
      <c r="V14" s="35"/>
      <c r="W14" s="35"/>
      <c r="X14" s="35"/>
      <c r="Y14" s="35"/>
      <c r="Z14" s="35"/>
      <c r="AA14" s="35"/>
    </row>
    <row r="15" spans="1:27" x14ac:dyDescent="0.25">
      <c r="A15" s="12"/>
      <c r="B15" s="25">
        <f t="shared" si="1"/>
        <v>125</v>
      </c>
      <c r="C15" s="12"/>
      <c r="D15" s="14" t="s">
        <v>21</v>
      </c>
      <c r="E15" s="14" t="s">
        <v>7</v>
      </c>
      <c r="F15" s="16">
        <v>85001</v>
      </c>
      <c r="G15" s="16" t="s">
        <v>12</v>
      </c>
      <c r="H15" s="15">
        <f ca="1">TODAY()-6</f>
        <v>44467</v>
      </c>
      <c r="I15" s="17">
        <v>2</v>
      </c>
      <c r="J15" s="18">
        <v>908</v>
      </c>
      <c r="K15" s="23">
        <v>45</v>
      </c>
      <c r="L15" s="23">
        <v>55</v>
      </c>
      <c r="M15" s="23">
        <v>25</v>
      </c>
      <c r="N15" s="33"/>
      <c r="O15" s="35"/>
      <c r="P15" s="35"/>
      <c r="Q15" s="35"/>
      <c r="R15" s="35"/>
      <c r="S15" s="35"/>
      <c r="T15" s="35"/>
      <c r="U15" s="35"/>
      <c r="V15" s="35"/>
      <c r="W15" s="35"/>
      <c r="X15" s="35"/>
      <c r="Y15" s="35"/>
      <c r="Z15" s="35"/>
      <c r="AA15" s="35"/>
    </row>
    <row r="16" spans="1:27" x14ac:dyDescent="0.25">
      <c r="A16" s="12"/>
      <c r="B16" s="25">
        <f t="shared" si="1"/>
        <v>644</v>
      </c>
      <c r="C16" s="12"/>
      <c r="D16" s="14" t="s">
        <v>21</v>
      </c>
      <c r="E16" s="14" t="s">
        <v>7</v>
      </c>
      <c r="F16" s="16">
        <v>85001</v>
      </c>
      <c r="G16" s="16" t="s">
        <v>12</v>
      </c>
      <c r="H16" s="15">
        <f ca="1">TODAY()-7</f>
        <v>44466</v>
      </c>
      <c r="I16" s="17">
        <v>2</v>
      </c>
      <c r="J16" s="19">
        <v>908</v>
      </c>
      <c r="K16" s="23">
        <v>565</v>
      </c>
      <c r="L16" s="23">
        <v>55</v>
      </c>
      <c r="M16" s="23">
        <v>24</v>
      </c>
      <c r="N16" s="33"/>
      <c r="O16" s="35"/>
      <c r="P16" s="35"/>
      <c r="Q16" s="35"/>
      <c r="R16" s="35"/>
      <c r="S16" s="35"/>
      <c r="T16" s="35"/>
      <c r="U16" s="35"/>
      <c r="V16" s="35"/>
      <c r="W16" s="35"/>
      <c r="X16" s="35"/>
      <c r="Y16" s="35"/>
      <c r="Z16" s="35"/>
      <c r="AA16" s="35"/>
    </row>
    <row r="17" spans="1:27" x14ac:dyDescent="0.25">
      <c r="A17" s="12"/>
      <c r="B17" s="25">
        <f t="shared" si="1"/>
        <v>47</v>
      </c>
      <c r="C17" s="12"/>
      <c r="D17" s="14" t="s">
        <v>21</v>
      </c>
      <c r="E17" s="14" t="s">
        <v>7</v>
      </c>
      <c r="F17" s="16">
        <v>87654</v>
      </c>
      <c r="G17" s="16"/>
      <c r="H17" s="15"/>
      <c r="I17" s="17">
        <v>2</v>
      </c>
      <c r="J17" s="18">
        <v>908</v>
      </c>
      <c r="K17" s="23"/>
      <c r="L17" s="23">
        <v>14</v>
      </c>
      <c r="M17" s="23">
        <v>33</v>
      </c>
      <c r="N17" s="33"/>
      <c r="O17" s="35"/>
      <c r="P17" s="35"/>
      <c r="Q17" s="35"/>
      <c r="R17" s="35"/>
      <c r="S17" s="35"/>
      <c r="T17" s="35"/>
      <c r="U17" s="35"/>
      <c r="V17" s="35"/>
      <c r="W17" s="35"/>
      <c r="X17" s="35"/>
      <c r="Y17" s="35"/>
      <c r="Z17" s="35"/>
      <c r="AA17" s="35"/>
    </row>
    <row r="18" spans="1:27" x14ac:dyDescent="0.25">
      <c r="A18" s="12"/>
      <c r="B18" s="25">
        <f t="shared" si="1"/>
        <v>70</v>
      </c>
      <c r="C18" s="12"/>
      <c r="D18" s="13" t="s">
        <v>15</v>
      </c>
      <c r="E18" s="14" t="s">
        <v>5</v>
      </c>
      <c r="F18" s="16">
        <v>15547</v>
      </c>
      <c r="G18" s="16" t="s">
        <v>12</v>
      </c>
      <c r="H18" s="15">
        <f ca="1">TODAY()-13</f>
        <v>44460</v>
      </c>
      <c r="I18" s="17">
        <v>1</v>
      </c>
      <c r="J18" s="18">
        <v>416</v>
      </c>
      <c r="K18" s="23">
        <v>110</v>
      </c>
      <c r="L18" s="23"/>
      <c r="M18" s="23">
        <v>-40</v>
      </c>
      <c r="N18" s="33"/>
      <c r="O18" s="35"/>
      <c r="P18" s="35"/>
      <c r="Q18" s="35"/>
      <c r="R18" s="35"/>
      <c r="S18" s="35"/>
      <c r="T18" s="35"/>
      <c r="U18" s="35"/>
      <c r="V18" s="35"/>
      <c r="W18" s="35"/>
      <c r="X18" s="35"/>
      <c r="Y18" s="35"/>
      <c r="Z18" s="35"/>
      <c r="AA18" s="35"/>
    </row>
    <row r="19" spans="1:27" x14ac:dyDescent="0.25">
      <c r="A19" s="12"/>
      <c r="B19" s="25">
        <f t="shared" si="1"/>
        <v>4720</v>
      </c>
      <c r="C19" s="12"/>
      <c r="D19" s="13" t="s">
        <v>15</v>
      </c>
      <c r="E19" s="14" t="s">
        <v>5</v>
      </c>
      <c r="F19" s="16">
        <v>85001</v>
      </c>
      <c r="G19" s="16" t="s">
        <v>12</v>
      </c>
      <c r="H19" s="15">
        <f ca="1">TODAY()-6</f>
        <v>44467</v>
      </c>
      <c r="I19" s="17">
        <v>2</v>
      </c>
      <c r="J19" s="18">
        <v>416</v>
      </c>
      <c r="K19" s="23">
        <v>4587</v>
      </c>
      <c r="L19" s="23">
        <v>88</v>
      </c>
      <c r="M19" s="23">
        <v>45</v>
      </c>
      <c r="N19" s="33"/>
      <c r="O19" s="35"/>
      <c r="P19" s="35"/>
      <c r="Q19" s="35"/>
      <c r="R19" s="35"/>
      <c r="S19" s="35"/>
      <c r="T19" s="35"/>
      <c r="U19" s="35"/>
      <c r="V19" s="35"/>
      <c r="W19" s="35"/>
      <c r="X19" s="35"/>
      <c r="Y19" s="35"/>
      <c r="Z19" s="35"/>
      <c r="AA19" s="35"/>
    </row>
    <row r="20" spans="1:27" x14ac:dyDescent="0.25">
      <c r="A20" s="12"/>
      <c r="B20" s="25">
        <f t="shared" si="1"/>
        <v>9884</v>
      </c>
      <c r="C20" s="12"/>
      <c r="D20" s="13" t="s">
        <v>15</v>
      </c>
      <c r="E20" s="14" t="s">
        <v>5</v>
      </c>
      <c r="F20" s="16">
        <v>99023</v>
      </c>
      <c r="G20" s="16" t="s">
        <v>12</v>
      </c>
      <c r="H20" s="15">
        <f ca="1">TODAY()-1</f>
        <v>44472</v>
      </c>
      <c r="I20" s="17">
        <v>3</v>
      </c>
      <c r="J20" s="18">
        <v>416</v>
      </c>
      <c r="K20" s="23">
        <v>9869</v>
      </c>
      <c r="L20" s="23">
        <v>12</v>
      </c>
      <c r="M20" s="23">
        <v>3</v>
      </c>
      <c r="N20" s="33"/>
      <c r="O20" s="35"/>
      <c r="P20" s="35"/>
      <c r="Q20" s="35"/>
      <c r="R20" s="35"/>
      <c r="S20" s="35"/>
      <c r="T20" s="35"/>
      <c r="U20" s="35"/>
      <c r="V20" s="35"/>
      <c r="W20" s="35"/>
      <c r="X20" s="35"/>
      <c r="Y20" s="35"/>
      <c r="Z20" s="35"/>
      <c r="AA20" s="35"/>
    </row>
    <row r="21" spans="1:27" x14ac:dyDescent="0.25">
      <c r="A21" s="12"/>
      <c r="B21" s="25">
        <f t="shared" si="1"/>
        <v>22</v>
      </c>
      <c r="C21" s="12"/>
      <c r="D21" s="13" t="s">
        <v>15</v>
      </c>
      <c r="E21" s="14" t="s">
        <v>7</v>
      </c>
      <c r="F21" s="16">
        <v>62305</v>
      </c>
      <c r="G21" s="16"/>
      <c r="H21" s="15"/>
      <c r="I21" s="17">
        <v>3</v>
      </c>
      <c r="J21" s="18">
        <v>416</v>
      </c>
      <c r="K21" s="23"/>
      <c r="L21" s="23">
        <v>2</v>
      </c>
      <c r="M21" s="23">
        <v>20</v>
      </c>
      <c r="N21" s="33"/>
      <c r="O21" s="35"/>
      <c r="P21" s="35"/>
      <c r="Q21" s="35"/>
      <c r="R21" s="35"/>
      <c r="S21" s="35"/>
      <c r="T21" s="35"/>
      <c r="U21" s="35"/>
      <c r="V21" s="35"/>
      <c r="W21" s="35"/>
      <c r="X21" s="35"/>
      <c r="Y21" s="35"/>
      <c r="Z21" s="35"/>
      <c r="AA21" s="35"/>
    </row>
    <row r="22" spans="1:27" x14ac:dyDescent="0.25">
      <c r="A22" s="12"/>
      <c r="B22" s="25">
        <f t="shared" si="1"/>
        <v>35</v>
      </c>
      <c r="C22" s="12"/>
      <c r="D22" s="13" t="s">
        <v>15</v>
      </c>
      <c r="E22" s="14" t="s">
        <v>7</v>
      </c>
      <c r="F22" s="16">
        <v>62305</v>
      </c>
      <c r="G22" s="16"/>
      <c r="H22" s="15"/>
      <c r="I22" s="17">
        <v>3</v>
      </c>
      <c r="J22" s="18">
        <v>416</v>
      </c>
      <c r="K22" s="23"/>
      <c r="L22" s="23">
        <v>2</v>
      </c>
      <c r="M22" s="23">
        <v>33</v>
      </c>
      <c r="N22" s="33"/>
      <c r="O22" s="35"/>
      <c r="P22" s="35"/>
      <c r="Q22" s="35" t="s">
        <v>22</v>
      </c>
      <c r="R22" s="35"/>
      <c r="S22" s="35"/>
      <c r="T22" s="35"/>
      <c r="U22" s="35"/>
      <c r="V22" s="35"/>
      <c r="W22" s="35"/>
      <c r="X22" s="35"/>
      <c r="Y22" s="35"/>
      <c r="Z22" s="35"/>
      <c r="AA22" s="35"/>
    </row>
    <row r="23" spans="1:27" x14ac:dyDescent="0.25">
      <c r="A23" s="12"/>
      <c r="B23" s="25">
        <f t="shared" si="1"/>
        <v>6028</v>
      </c>
      <c r="C23" s="12"/>
      <c r="D23" s="13" t="s">
        <v>15</v>
      </c>
      <c r="E23" s="14" t="s">
        <v>7</v>
      </c>
      <c r="F23" s="16">
        <v>62305</v>
      </c>
      <c r="G23" s="16" t="s">
        <v>12</v>
      </c>
      <c r="H23" s="15">
        <f ca="1">TODAY()-7</f>
        <v>44466</v>
      </c>
      <c r="I23" s="17">
        <v>2</v>
      </c>
      <c r="J23" s="18">
        <v>418</v>
      </c>
      <c r="K23" s="23">
        <v>5983</v>
      </c>
      <c r="L23" s="23"/>
      <c r="M23" s="23">
        <v>45</v>
      </c>
      <c r="N23" s="33"/>
      <c r="O23" s="35"/>
      <c r="P23" s="34" t="s">
        <v>21</v>
      </c>
      <c r="Q23" s="34" t="s">
        <v>15</v>
      </c>
      <c r="R23" s="34" t="s">
        <v>14</v>
      </c>
      <c r="S23" s="35"/>
      <c r="T23" s="35"/>
      <c r="U23" s="35"/>
      <c r="V23" s="35"/>
      <c r="W23" s="35"/>
      <c r="X23" s="35"/>
      <c r="Y23" s="35"/>
      <c r="Z23" s="35"/>
      <c r="AA23" s="35"/>
    </row>
    <row r="24" spans="1:27" x14ac:dyDescent="0.25">
      <c r="A24" s="12"/>
      <c r="B24" s="25">
        <f t="shared" si="1"/>
        <v>3819</v>
      </c>
      <c r="C24" s="12"/>
      <c r="D24" s="13" t="s">
        <v>15</v>
      </c>
      <c r="E24" s="14" t="s">
        <v>4</v>
      </c>
      <c r="F24" s="16">
        <v>32323</v>
      </c>
      <c r="G24" s="16" t="s">
        <v>12</v>
      </c>
      <c r="H24" s="15">
        <f ca="1">TODAY()-13</f>
        <v>44460</v>
      </c>
      <c r="I24" s="17">
        <v>1</v>
      </c>
      <c r="J24" s="18">
        <v>423</v>
      </c>
      <c r="K24" s="23">
        <v>3791</v>
      </c>
      <c r="L24" s="23"/>
      <c r="M24" s="23">
        <v>28</v>
      </c>
      <c r="N24" s="33"/>
      <c r="O24" s="35"/>
      <c r="P24" s="34">
        <f>E1</f>
        <v>13</v>
      </c>
      <c r="Q24" s="36"/>
      <c r="R24" s="36"/>
      <c r="S24" s="35"/>
      <c r="T24" s="35"/>
      <c r="U24" s="35"/>
      <c r="V24" s="35"/>
      <c r="W24" s="35"/>
      <c r="X24" s="35"/>
      <c r="Y24" s="35"/>
      <c r="Z24" s="35"/>
      <c r="AA24" s="35"/>
    </row>
    <row r="25" spans="1:27" x14ac:dyDescent="0.25">
      <c r="A25" s="12"/>
      <c r="B25" s="25">
        <f t="shared" si="1"/>
        <v>7010</v>
      </c>
      <c r="C25" s="12"/>
      <c r="D25" s="13" t="s">
        <v>15</v>
      </c>
      <c r="E25" s="14" t="s">
        <v>7</v>
      </c>
      <c r="F25" s="16">
        <v>62301</v>
      </c>
      <c r="G25" s="16" t="s">
        <v>12</v>
      </c>
      <c r="H25" s="15">
        <f ca="1">TODAY()-12</f>
        <v>44461</v>
      </c>
      <c r="I25" s="17">
        <v>1</v>
      </c>
      <c r="J25" s="18">
        <v>423</v>
      </c>
      <c r="K25" s="23">
        <v>6900</v>
      </c>
      <c r="L25" s="23">
        <v>85</v>
      </c>
      <c r="M25" s="23">
        <v>25</v>
      </c>
      <c r="N25" s="33"/>
      <c r="O25" s="35"/>
      <c r="P25" s="35"/>
      <c r="Q25" s="35"/>
      <c r="R25" s="35"/>
      <c r="S25" s="35"/>
      <c r="T25" s="35"/>
      <c r="U25" s="35"/>
      <c r="V25" s="35"/>
      <c r="W25" s="35"/>
      <c r="X25" s="35"/>
      <c r="Y25" s="35"/>
      <c r="Z25" s="35"/>
      <c r="AA25" s="35"/>
    </row>
    <row r="26" spans="1:27" x14ac:dyDescent="0.25">
      <c r="A26" s="12"/>
      <c r="B26" s="25">
        <f t="shared" si="1"/>
        <v>40</v>
      </c>
      <c r="C26" s="12"/>
      <c r="D26" s="13" t="s">
        <v>15</v>
      </c>
      <c r="E26" s="14" t="s">
        <v>7</v>
      </c>
      <c r="F26" s="16">
        <v>62301</v>
      </c>
      <c r="G26" s="16"/>
      <c r="H26" s="15"/>
      <c r="I26" s="17">
        <v>1</v>
      </c>
      <c r="J26" s="18">
        <v>423</v>
      </c>
      <c r="K26" s="23"/>
      <c r="L26" s="23">
        <v>85</v>
      </c>
      <c r="M26" s="23">
        <v>-45</v>
      </c>
      <c r="N26" s="33"/>
      <c r="O26" s="35"/>
      <c r="P26" s="35"/>
      <c r="Q26" s="35"/>
      <c r="R26" s="35"/>
      <c r="S26" s="35"/>
      <c r="T26" s="35"/>
      <c r="U26" s="35"/>
      <c r="V26" s="35"/>
      <c r="W26" s="35"/>
      <c r="X26" s="35"/>
      <c r="Y26" s="35"/>
      <c r="Z26" s="35"/>
      <c r="AA26" s="35"/>
    </row>
    <row r="27" spans="1:27" x14ac:dyDescent="0.25">
      <c r="A27" s="12"/>
      <c r="B27" s="25">
        <f t="shared" si="1"/>
        <v>1635</v>
      </c>
      <c r="C27" s="12"/>
      <c r="D27" s="13" t="s">
        <v>15</v>
      </c>
      <c r="E27" s="14" t="s">
        <v>7</v>
      </c>
      <c r="F27" s="16">
        <v>62301</v>
      </c>
      <c r="G27" s="16" t="s">
        <v>12</v>
      </c>
      <c r="H27" s="15">
        <f ca="1">TODAY()-15</f>
        <v>44458</v>
      </c>
      <c r="I27" s="17">
        <v>1</v>
      </c>
      <c r="J27" s="18">
        <v>438</v>
      </c>
      <c r="K27" s="23">
        <v>1547</v>
      </c>
      <c r="L27" s="23">
        <v>55</v>
      </c>
      <c r="M27" s="23">
        <v>33</v>
      </c>
      <c r="N27" s="33"/>
      <c r="O27" s="35"/>
      <c r="P27" s="35"/>
      <c r="Q27" s="35"/>
      <c r="R27" s="35"/>
      <c r="S27" s="35"/>
      <c r="T27" s="35"/>
      <c r="U27" s="35"/>
      <c r="V27" s="35"/>
      <c r="W27" s="35"/>
      <c r="X27" s="35"/>
      <c r="Y27" s="35"/>
      <c r="Z27" s="35"/>
      <c r="AA27" s="35"/>
    </row>
    <row r="28" spans="1:27" x14ac:dyDescent="0.25">
      <c r="A28" s="12"/>
      <c r="B28" s="25">
        <f t="shared" si="1"/>
        <v>1830</v>
      </c>
      <c r="C28" s="12"/>
      <c r="D28" s="13" t="s">
        <v>15</v>
      </c>
      <c r="E28" s="14" t="s">
        <v>7</v>
      </c>
      <c r="F28" s="16">
        <v>12345</v>
      </c>
      <c r="G28" s="16" t="s">
        <v>12</v>
      </c>
      <c r="H28" s="15">
        <f ca="1">TODAY()-7</f>
        <v>44466</v>
      </c>
      <c r="I28" s="17">
        <v>3</v>
      </c>
      <c r="J28" s="18">
        <v>438</v>
      </c>
      <c r="K28" s="23">
        <v>1775</v>
      </c>
      <c r="L28" s="23"/>
      <c r="M28" s="23">
        <v>55</v>
      </c>
      <c r="N28" s="33"/>
      <c r="O28" s="35"/>
      <c r="P28" s="35"/>
      <c r="Q28" s="35"/>
      <c r="R28" s="35"/>
      <c r="S28" s="35"/>
      <c r="T28" s="35"/>
      <c r="U28" s="35"/>
      <c r="V28" s="35"/>
      <c r="W28" s="35"/>
      <c r="X28" s="35"/>
      <c r="Y28" s="35"/>
      <c r="Z28" s="35"/>
      <c r="AA28" s="35"/>
    </row>
    <row r="29" spans="1:27" x14ac:dyDescent="0.25">
      <c r="A29" s="12"/>
      <c r="B29" s="25">
        <f t="shared" si="1"/>
        <v>1941</v>
      </c>
      <c r="C29" s="12"/>
      <c r="D29" s="13" t="s">
        <v>15</v>
      </c>
      <c r="E29" s="14" t="s">
        <v>6</v>
      </c>
      <c r="F29" s="16">
        <v>34778</v>
      </c>
      <c r="G29" s="16" t="s">
        <v>12</v>
      </c>
      <c r="H29" s="15">
        <f ca="1">TODAY()-16</f>
        <v>44457</v>
      </c>
      <c r="I29" s="17">
        <v>1</v>
      </c>
      <c r="J29" s="18">
        <v>908</v>
      </c>
      <c r="K29" s="23">
        <v>2018</v>
      </c>
      <c r="L29" s="23">
        <v>-11</v>
      </c>
      <c r="M29" s="23">
        <v>-66</v>
      </c>
      <c r="N29" s="33"/>
      <c r="O29" s="35"/>
      <c r="P29" s="35"/>
      <c r="Q29" s="35"/>
      <c r="R29" s="35"/>
      <c r="S29" s="35"/>
      <c r="T29" s="35"/>
      <c r="U29" s="35"/>
      <c r="V29" s="35"/>
      <c r="W29" s="35"/>
      <c r="X29" s="35"/>
      <c r="Y29" s="35"/>
      <c r="Z29" s="35"/>
      <c r="AA29" s="35"/>
    </row>
    <row r="30" spans="1:27" x14ac:dyDescent="0.25">
      <c r="A30" s="12"/>
      <c r="B30" s="25">
        <f t="shared" si="1"/>
        <v>125</v>
      </c>
      <c r="C30" s="12"/>
      <c r="D30" s="13" t="s">
        <v>15</v>
      </c>
      <c r="E30" s="14" t="s">
        <v>7</v>
      </c>
      <c r="F30" s="16">
        <v>85001</v>
      </c>
      <c r="G30" s="16" t="s">
        <v>12</v>
      </c>
      <c r="H30" s="15">
        <f ca="1">TODAY()-6</f>
        <v>44467</v>
      </c>
      <c r="I30" s="17">
        <v>2</v>
      </c>
      <c r="J30" s="18">
        <v>908</v>
      </c>
      <c r="K30" s="23">
        <v>45</v>
      </c>
      <c r="L30" s="23">
        <v>55</v>
      </c>
      <c r="M30" s="23">
        <v>25</v>
      </c>
      <c r="N30" s="33"/>
      <c r="O30" s="35"/>
      <c r="P30" s="35"/>
      <c r="Q30" s="35"/>
      <c r="R30" s="35"/>
      <c r="S30" s="35"/>
      <c r="T30" s="35"/>
      <c r="U30" s="35"/>
      <c r="V30" s="35"/>
      <c r="W30" s="35"/>
      <c r="X30" s="35"/>
      <c r="Y30" s="35"/>
      <c r="Z30" s="35"/>
      <c r="AA30" s="35"/>
    </row>
    <row r="31" spans="1:27" x14ac:dyDescent="0.25">
      <c r="A31" s="12"/>
      <c r="B31" s="25">
        <f t="shared" si="1"/>
        <v>13</v>
      </c>
      <c r="C31" s="12"/>
      <c r="D31" s="13" t="s">
        <v>15</v>
      </c>
      <c r="E31" s="14" t="s">
        <v>6</v>
      </c>
      <c r="F31" s="16">
        <v>34778</v>
      </c>
      <c r="G31" s="16"/>
      <c r="H31" s="15"/>
      <c r="I31" s="17">
        <v>1</v>
      </c>
      <c r="J31" s="19">
        <v>908</v>
      </c>
      <c r="K31" s="23"/>
      <c r="L31" s="23">
        <v>-11</v>
      </c>
      <c r="M31" s="23">
        <v>24</v>
      </c>
      <c r="N31" s="33"/>
      <c r="O31" s="35"/>
      <c r="P31" s="35"/>
      <c r="Q31" s="35"/>
      <c r="R31" s="35"/>
      <c r="S31" s="35"/>
      <c r="T31" s="35"/>
      <c r="U31" s="35"/>
      <c r="V31" s="35"/>
      <c r="W31" s="35"/>
      <c r="X31" s="35"/>
      <c r="Y31" s="35"/>
      <c r="Z31" s="35"/>
      <c r="AA31" s="35"/>
    </row>
    <row r="32" spans="1:27" x14ac:dyDescent="0.25">
      <c r="A32" s="12"/>
      <c r="B32" s="25">
        <f t="shared" si="1"/>
        <v>2732</v>
      </c>
      <c r="C32" s="12"/>
      <c r="D32" s="13" t="s">
        <v>14</v>
      </c>
      <c r="E32" s="14" t="s">
        <v>5</v>
      </c>
      <c r="F32" s="16">
        <v>99023</v>
      </c>
      <c r="G32" s="16" t="s">
        <v>12</v>
      </c>
      <c r="H32" s="15">
        <f ca="1">TODAY()-1</f>
        <v>44472</v>
      </c>
      <c r="I32" s="17">
        <v>3</v>
      </c>
      <c r="J32" s="18">
        <v>416</v>
      </c>
      <c r="K32" s="23">
        <v>2687</v>
      </c>
      <c r="L32" s="23">
        <v>12</v>
      </c>
      <c r="M32" s="23">
        <v>33</v>
      </c>
      <c r="N32" s="33"/>
      <c r="O32" s="35"/>
      <c r="P32" s="35"/>
      <c r="Q32" s="35"/>
      <c r="R32" s="35"/>
      <c r="S32" s="35"/>
      <c r="T32" s="35"/>
      <c r="U32" s="35"/>
      <c r="V32" s="35"/>
      <c r="W32" s="35"/>
      <c r="X32" s="35"/>
      <c r="Y32" s="35"/>
      <c r="Z32" s="35"/>
      <c r="AA32" s="35"/>
    </row>
    <row r="33" spans="1:27" x14ac:dyDescent="0.25">
      <c r="A33" s="12"/>
      <c r="B33" s="25">
        <f t="shared" si="1"/>
        <v>5939</v>
      </c>
      <c r="C33" s="12"/>
      <c r="D33" s="13" t="s">
        <v>14</v>
      </c>
      <c r="E33" s="14" t="s">
        <v>7</v>
      </c>
      <c r="F33" s="16">
        <v>62305</v>
      </c>
      <c r="G33" s="16" t="s">
        <v>12</v>
      </c>
      <c r="H33" s="15">
        <f ca="1">TODAY()-1</f>
        <v>44472</v>
      </c>
      <c r="I33" s="17">
        <v>3</v>
      </c>
      <c r="J33" s="18">
        <v>416</v>
      </c>
      <c r="K33" s="23">
        <v>5897</v>
      </c>
      <c r="L33" s="23">
        <v>2</v>
      </c>
      <c r="M33" s="23">
        <v>40</v>
      </c>
      <c r="N33" s="33"/>
      <c r="O33" s="35"/>
      <c r="P33" s="35"/>
      <c r="Q33" s="35"/>
      <c r="R33" s="35"/>
      <c r="S33" s="35"/>
      <c r="T33" s="35"/>
      <c r="U33" s="35"/>
      <c r="V33" s="35"/>
      <c r="W33" s="35"/>
      <c r="X33" s="35"/>
      <c r="Y33" s="35"/>
      <c r="Z33" s="35"/>
      <c r="AA33" s="35"/>
    </row>
    <row r="34" spans="1:27" x14ac:dyDescent="0.25">
      <c r="A34" s="12"/>
      <c r="B34" s="25">
        <f t="shared" si="1"/>
        <v>4612</v>
      </c>
      <c r="C34" s="12"/>
      <c r="D34" s="13" t="s">
        <v>14</v>
      </c>
      <c r="E34" s="14" t="s">
        <v>5</v>
      </c>
      <c r="F34" s="16">
        <v>191919</v>
      </c>
      <c r="G34" s="16" t="s">
        <v>12</v>
      </c>
      <c r="H34" s="15">
        <f ca="1">TODAY()-13</f>
        <v>44460</v>
      </c>
      <c r="I34" s="17">
        <v>1</v>
      </c>
      <c r="J34" s="18">
        <v>423</v>
      </c>
      <c r="K34" s="23">
        <v>4587</v>
      </c>
      <c r="L34" s="23">
        <v>-20</v>
      </c>
      <c r="M34" s="23">
        <v>45</v>
      </c>
      <c r="N34" s="33"/>
      <c r="O34" s="35"/>
      <c r="P34" s="35"/>
      <c r="Q34" s="35"/>
      <c r="R34" s="35"/>
      <c r="S34" s="35"/>
      <c r="T34" s="35"/>
      <c r="U34" s="35"/>
      <c r="V34" s="35"/>
      <c r="W34" s="35"/>
      <c r="X34" s="35"/>
      <c r="Y34" s="35"/>
      <c r="Z34" s="35"/>
      <c r="AA34" s="35"/>
    </row>
    <row r="35" spans="1:27" x14ac:dyDescent="0.25">
      <c r="A35" s="12"/>
      <c r="B35" s="25">
        <f t="shared" si="1"/>
        <v>2283</v>
      </c>
      <c r="C35" s="12"/>
      <c r="D35" s="13" t="s">
        <v>14</v>
      </c>
      <c r="E35" s="14" t="s">
        <v>4</v>
      </c>
      <c r="F35" s="16">
        <v>32323</v>
      </c>
      <c r="G35" s="16" t="s">
        <v>12</v>
      </c>
      <c r="H35" s="15">
        <f ca="1">TODAY()-13</f>
        <v>44460</v>
      </c>
      <c r="I35" s="17">
        <v>1</v>
      </c>
      <c r="J35" s="18">
        <v>423</v>
      </c>
      <c r="K35" s="23">
        <v>2258</v>
      </c>
      <c r="L35" s="23"/>
      <c r="M35" s="23">
        <v>25</v>
      </c>
      <c r="N35" s="33"/>
      <c r="O35" s="35"/>
      <c r="P35" s="35"/>
      <c r="Q35" s="35"/>
      <c r="R35" s="35"/>
      <c r="S35" s="35"/>
      <c r="T35" s="24" t="s">
        <v>23</v>
      </c>
      <c r="U35" s="24" t="s">
        <v>24</v>
      </c>
      <c r="V35" s="24" t="s">
        <v>25</v>
      </c>
      <c r="W35" s="35"/>
      <c r="X35" s="35"/>
      <c r="Y35" s="35"/>
      <c r="Z35" s="35"/>
      <c r="AA35" s="35"/>
    </row>
    <row r="36" spans="1:27" x14ac:dyDescent="0.25">
      <c r="A36" s="12"/>
      <c r="B36" s="25">
        <f t="shared" si="1"/>
        <v>43</v>
      </c>
      <c r="C36" s="12"/>
      <c r="D36" s="13" t="s">
        <v>14</v>
      </c>
      <c r="E36" s="14" t="s">
        <v>6</v>
      </c>
      <c r="F36" s="16">
        <v>62301</v>
      </c>
      <c r="G36" s="16" t="s">
        <v>12</v>
      </c>
      <c r="H36" s="15">
        <f ca="1">TODAY()-14</f>
        <v>44459</v>
      </c>
      <c r="I36" s="17">
        <v>2</v>
      </c>
      <c r="J36" s="18">
        <v>423</v>
      </c>
      <c r="K36" s="23">
        <v>88</v>
      </c>
      <c r="L36" s="23"/>
      <c r="M36" s="23">
        <v>-45</v>
      </c>
      <c r="N36" s="33"/>
      <c r="O36" s="35"/>
      <c r="P36" s="35"/>
      <c r="Q36" s="35"/>
      <c r="R36" s="35"/>
      <c r="S36" s="35"/>
      <c r="T36" s="24">
        <f>COUNTIF(I5:I47,1)</f>
        <v>15</v>
      </c>
      <c r="U36" s="24">
        <f>COUNTIF(I5:I47,2)</f>
        <v>13</v>
      </c>
      <c r="V36" s="37"/>
      <c r="W36" s="35"/>
      <c r="X36" s="35"/>
      <c r="Y36" s="35"/>
      <c r="Z36" s="35"/>
      <c r="AA36" s="35"/>
    </row>
    <row r="37" spans="1:27" x14ac:dyDescent="0.25">
      <c r="A37" s="12"/>
      <c r="B37" s="25">
        <f t="shared" si="1"/>
        <v>33</v>
      </c>
      <c r="C37" s="12"/>
      <c r="D37" s="13" t="s">
        <v>14</v>
      </c>
      <c r="E37" s="14" t="s">
        <v>6</v>
      </c>
      <c r="F37" s="16">
        <v>62301</v>
      </c>
      <c r="G37" s="16"/>
      <c r="H37" s="15"/>
      <c r="I37" s="17">
        <v>2</v>
      </c>
      <c r="J37" s="18">
        <v>423</v>
      </c>
      <c r="K37" s="23"/>
      <c r="L37" s="23"/>
      <c r="M37" s="23">
        <v>33</v>
      </c>
      <c r="N37" s="33"/>
      <c r="O37" s="35"/>
      <c r="P37" s="35"/>
      <c r="Q37" s="35"/>
      <c r="R37" s="35"/>
      <c r="S37" s="35"/>
      <c r="T37" s="35"/>
      <c r="U37" s="35"/>
      <c r="V37" s="35"/>
      <c r="W37" s="35"/>
      <c r="X37" s="35"/>
      <c r="Y37" s="35"/>
      <c r="Z37" s="35"/>
      <c r="AA37" s="35"/>
    </row>
    <row r="38" spans="1:27" x14ac:dyDescent="0.25">
      <c r="A38" s="12"/>
      <c r="B38" s="25">
        <f t="shared" si="1"/>
        <v>492</v>
      </c>
      <c r="C38" s="12"/>
      <c r="D38" s="13" t="s">
        <v>14</v>
      </c>
      <c r="E38" s="14" t="s">
        <v>7</v>
      </c>
      <c r="F38" s="16">
        <v>62305</v>
      </c>
      <c r="G38" s="16" t="s">
        <v>12</v>
      </c>
      <c r="H38" s="15">
        <f ca="1">TODAY()</f>
        <v>44473</v>
      </c>
      <c r="I38" s="17">
        <v>3</v>
      </c>
      <c r="J38" s="18">
        <v>423</v>
      </c>
      <c r="K38" s="23">
        <v>-14</v>
      </c>
      <c r="L38" s="23">
        <v>411</v>
      </c>
      <c r="M38" s="23">
        <v>95</v>
      </c>
      <c r="N38" s="33"/>
      <c r="O38" s="35"/>
      <c r="P38" s="35"/>
      <c r="Q38" s="35"/>
      <c r="R38" s="35"/>
      <c r="S38" s="35"/>
      <c r="T38" s="35"/>
      <c r="U38" s="35"/>
      <c r="V38" s="35"/>
      <c r="W38" s="35"/>
      <c r="X38" s="35"/>
      <c r="Y38" s="35"/>
      <c r="Z38" s="35"/>
      <c r="AA38" s="35"/>
    </row>
    <row r="39" spans="1:27" x14ac:dyDescent="0.25">
      <c r="A39" s="12"/>
      <c r="B39" s="25">
        <f t="shared" si="1"/>
        <v>-66</v>
      </c>
      <c r="C39" s="12"/>
      <c r="D39" s="13" t="s">
        <v>14</v>
      </c>
      <c r="E39" s="14" t="s">
        <v>6</v>
      </c>
      <c r="F39" s="16">
        <v>62301</v>
      </c>
      <c r="G39" s="16"/>
      <c r="H39" s="15"/>
      <c r="I39" s="17">
        <v>2</v>
      </c>
      <c r="J39" s="18">
        <v>423</v>
      </c>
      <c r="K39" s="23"/>
      <c r="L39" s="23"/>
      <c r="M39" s="23">
        <v>-66</v>
      </c>
      <c r="N39" s="33"/>
      <c r="O39" s="35"/>
      <c r="P39" s="35"/>
      <c r="Q39" s="35"/>
      <c r="R39" s="35"/>
      <c r="S39" s="35"/>
      <c r="T39" s="35"/>
      <c r="U39" s="35"/>
      <c r="V39" s="35"/>
      <c r="W39" s="35"/>
      <c r="X39" s="35"/>
      <c r="Y39" s="35"/>
      <c r="Z39" s="35"/>
      <c r="AA39" s="35"/>
    </row>
    <row r="40" spans="1:27" x14ac:dyDescent="0.25">
      <c r="A40" s="12"/>
      <c r="B40" s="25">
        <f t="shared" si="1"/>
        <v>505</v>
      </c>
      <c r="C40" s="12"/>
      <c r="D40" s="13" t="s">
        <v>14</v>
      </c>
      <c r="E40" s="14" t="s">
        <v>7</v>
      </c>
      <c r="F40" s="16">
        <v>62301</v>
      </c>
      <c r="G40" s="16" t="s">
        <v>12</v>
      </c>
      <c r="H40" s="15">
        <f ca="1">TODAY()-4</f>
        <v>44469</v>
      </c>
      <c r="I40" s="17">
        <v>1</v>
      </c>
      <c r="J40" s="18">
        <v>438</v>
      </c>
      <c r="K40" s="23">
        <v>425</v>
      </c>
      <c r="L40" s="23">
        <v>55</v>
      </c>
      <c r="M40" s="23">
        <v>25</v>
      </c>
      <c r="N40" s="33"/>
      <c r="O40" s="35"/>
      <c r="P40" s="35"/>
      <c r="Q40" s="35"/>
      <c r="R40" s="35"/>
      <c r="S40" s="35"/>
      <c r="T40" s="35"/>
      <c r="U40" s="35"/>
      <c r="V40" s="35"/>
      <c r="W40" s="35"/>
      <c r="X40" s="35"/>
      <c r="Y40" s="35"/>
      <c r="Z40" s="35"/>
      <c r="AA40" s="35"/>
    </row>
    <row r="41" spans="1:27" x14ac:dyDescent="0.25">
      <c r="A41" s="12"/>
      <c r="B41" s="25">
        <f t="shared" si="1"/>
        <v>504</v>
      </c>
      <c r="C41" s="12"/>
      <c r="D41" s="13" t="s">
        <v>14</v>
      </c>
      <c r="E41" s="14" t="s">
        <v>7</v>
      </c>
      <c r="F41" s="16">
        <v>62301</v>
      </c>
      <c r="G41" s="16" t="s">
        <v>12</v>
      </c>
      <c r="H41" s="15">
        <f ca="1">TODAY()-4</f>
        <v>44469</v>
      </c>
      <c r="I41" s="17">
        <v>1</v>
      </c>
      <c r="J41" s="19">
        <v>438</v>
      </c>
      <c r="K41" s="23">
        <v>425</v>
      </c>
      <c r="L41" s="23">
        <v>55</v>
      </c>
      <c r="M41" s="23">
        <v>24</v>
      </c>
      <c r="N41" s="33"/>
      <c r="O41" s="35"/>
      <c r="P41" s="35"/>
      <c r="Q41" s="35"/>
      <c r="R41" s="35"/>
      <c r="S41" s="35"/>
      <c r="T41" s="35"/>
      <c r="U41" s="35"/>
      <c r="V41" s="35"/>
      <c r="W41" s="35"/>
      <c r="X41" s="35"/>
      <c r="Y41" s="35"/>
      <c r="Z41" s="35"/>
      <c r="AA41" s="35"/>
    </row>
    <row r="42" spans="1:27" x14ac:dyDescent="0.25">
      <c r="A42" s="12"/>
      <c r="B42" s="25">
        <f t="shared" si="1"/>
        <v>121</v>
      </c>
      <c r="C42" s="12"/>
      <c r="D42" s="13" t="s">
        <v>14</v>
      </c>
      <c r="E42" s="14" t="s">
        <v>7</v>
      </c>
      <c r="F42" s="16">
        <v>12345</v>
      </c>
      <c r="G42" s="16" t="s">
        <v>12</v>
      </c>
      <c r="H42" s="15">
        <f ca="1">TODAY()-7</f>
        <v>44466</v>
      </c>
      <c r="I42" s="17">
        <v>3</v>
      </c>
      <c r="J42" s="18">
        <v>438</v>
      </c>
      <c r="K42" s="23">
        <v>88</v>
      </c>
      <c r="L42" s="23"/>
      <c r="M42" s="23">
        <v>33</v>
      </c>
      <c r="N42" s="33"/>
      <c r="O42" s="35"/>
      <c r="P42" s="35"/>
      <c r="Q42" s="35"/>
      <c r="R42" s="35"/>
      <c r="S42" s="35"/>
      <c r="T42" s="35"/>
      <c r="U42" s="35"/>
      <c r="V42" s="35"/>
      <c r="W42" s="35"/>
      <c r="X42" s="35"/>
      <c r="Y42" s="35"/>
      <c r="Z42" s="35"/>
      <c r="AA42" s="35"/>
    </row>
    <row r="43" spans="1:27" x14ac:dyDescent="0.25">
      <c r="A43" s="12"/>
      <c r="B43" s="25">
        <f t="shared" si="1"/>
        <v>29</v>
      </c>
      <c r="C43" s="12"/>
      <c r="D43" s="13" t="s">
        <v>14</v>
      </c>
      <c r="E43" s="14" t="s">
        <v>6</v>
      </c>
      <c r="F43" s="16">
        <v>34778</v>
      </c>
      <c r="G43" s="16"/>
      <c r="H43" s="15"/>
      <c r="I43" s="17">
        <v>1</v>
      </c>
      <c r="J43" s="18">
        <v>908</v>
      </c>
      <c r="K43" s="23"/>
      <c r="L43" s="23">
        <v>-11</v>
      </c>
      <c r="M43" s="23">
        <v>40</v>
      </c>
      <c r="N43" s="33"/>
      <c r="O43" s="35"/>
      <c r="P43" s="35"/>
      <c r="Q43" s="35"/>
      <c r="R43" s="35"/>
      <c r="S43" s="35"/>
      <c r="T43" s="35"/>
      <c r="U43" s="35"/>
      <c r="V43" s="35"/>
      <c r="W43" s="35"/>
      <c r="X43" s="35"/>
      <c r="Y43" s="35"/>
      <c r="Z43" s="35"/>
      <c r="AA43" s="35"/>
    </row>
    <row r="44" spans="1:27" x14ac:dyDescent="0.25">
      <c r="A44" s="12"/>
      <c r="B44" s="25">
        <f t="shared" si="1"/>
        <v>5928</v>
      </c>
      <c r="C44" s="12"/>
      <c r="D44" s="13" t="s">
        <v>14</v>
      </c>
      <c r="E44" s="14" t="s">
        <v>7</v>
      </c>
      <c r="F44" s="16">
        <v>87654</v>
      </c>
      <c r="G44" s="16" t="s">
        <v>12</v>
      </c>
      <c r="H44" s="15">
        <f ca="1">TODAY()-5</f>
        <v>44468</v>
      </c>
      <c r="I44" s="17">
        <v>2</v>
      </c>
      <c r="J44" s="18">
        <v>908</v>
      </c>
      <c r="K44" s="23">
        <v>5869</v>
      </c>
      <c r="L44" s="23">
        <v>14</v>
      </c>
      <c r="M44" s="23">
        <v>45</v>
      </c>
      <c r="N44" s="33"/>
      <c r="O44" s="35"/>
      <c r="P44" s="35"/>
      <c r="Q44" s="35"/>
      <c r="R44" s="35"/>
      <c r="S44" s="35"/>
      <c r="T44" s="35"/>
      <c r="U44" s="35"/>
      <c r="V44" s="35"/>
      <c r="W44" s="35"/>
      <c r="X44" s="35"/>
      <c r="Y44" s="35"/>
      <c r="Z44" s="35"/>
      <c r="AA44" s="35"/>
    </row>
    <row r="45" spans="1:27" x14ac:dyDescent="0.25">
      <c r="A45" s="12"/>
      <c r="B45" s="25"/>
      <c r="C45" s="12"/>
      <c r="D45" s="43"/>
      <c r="E45" s="43"/>
      <c r="F45" s="44"/>
      <c r="G45" s="44"/>
      <c r="H45" s="43"/>
      <c r="I45" s="45"/>
      <c r="J45" s="46"/>
      <c r="K45" s="47"/>
      <c r="L45" s="47"/>
      <c r="M45" s="47"/>
      <c r="N45" s="48"/>
      <c r="O45" s="35"/>
      <c r="P45" s="35"/>
      <c r="Q45" s="35"/>
      <c r="R45" s="35"/>
      <c r="S45" s="35"/>
      <c r="T45" s="35"/>
      <c r="U45" s="35"/>
      <c r="V45" s="35"/>
      <c r="W45" s="35"/>
      <c r="X45" s="35"/>
      <c r="Y45" s="35"/>
      <c r="Z45" s="35"/>
      <c r="AA45" s="35"/>
    </row>
    <row r="46" spans="1:27" x14ac:dyDescent="0.25">
      <c r="A46" s="50"/>
      <c r="B46" s="49"/>
      <c r="C46" s="50"/>
      <c r="D46" s="50"/>
      <c r="E46" s="50"/>
      <c r="F46" s="51"/>
      <c r="G46" s="51"/>
      <c r="H46" s="50"/>
      <c r="I46" s="52"/>
      <c r="J46" s="53"/>
      <c r="K46" s="35"/>
      <c r="L46" s="35"/>
      <c r="M46" s="35"/>
      <c r="N46" s="35"/>
      <c r="O46" s="35"/>
      <c r="P46" s="35"/>
      <c r="Q46" s="35"/>
      <c r="R46" s="35"/>
      <c r="S46" s="35"/>
      <c r="T46" s="35"/>
      <c r="U46" s="35"/>
      <c r="V46" s="35"/>
      <c r="W46" s="35"/>
      <c r="X46" s="35"/>
      <c r="Y46" s="35"/>
      <c r="Z46" s="35"/>
      <c r="AA46" s="35"/>
    </row>
    <row r="47" spans="1:27" x14ac:dyDescent="0.25">
      <c r="A47" s="50"/>
      <c r="B47" s="53"/>
      <c r="C47" s="50"/>
      <c r="D47" s="50"/>
      <c r="E47" s="50"/>
      <c r="F47" s="51"/>
      <c r="G47" s="51"/>
      <c r="H47" s="50"/>
      <c r="I47" s="52"/>
      <c r="J47" s="53"/>
      <c r="K47" s="35"/>
      <c r="L47" s="35"/>
      <c r="M47" s="35"/>
      <c r="N47" s="35"/>
      <c r="O47" s="35"/>
      <c r="P47" s="35"/>
      <c r="Q47" s="35"/>
      <c r="R47" s="35"/>
      <c r="S47" s="35"/>
      <c r="T47" s="35"/>
      <c r="U47" s="35"/>
      <c r="V47" s="35"/>
      <c r="W47" s="35"/>
      <c r="X47" s="35"/>
      <c r="Y47" s="35"/>
      <c r="Z47" s="35"/>
      <c r="AA47" s="35"/>
    </row>
    <row r="48" spans="1:27" x14ac:dyDescent="0.25">
      <c r="A48" s="54"/>
      <c r="B48" s="55"/>
      <c r="C48" s="54"/>
      <c r="D48" s="54"/>
      <c r="E48" s="54"/>
      <c r="F48" s="56"/>
      <c r="G48" s="56"/>
      <c r="H48" s="54"/>
      <c r="I48" s="57"/>
      <c r="J48" s="55"/>
      <c r="K48" s="58"/>
      <c r="L48" s="58"/>
      <c r="M48" s="58"/>
      <c r="N48" s="58"/>
      <c r="O48" s="58"/>
      <c r="P48" s="58"/>
      <c r="Q48" s="58"/>
      <c r="R48" s="58"/>
      <c r="S48" s="58"/>
      <c r="T48" s="58"/>
      <c r="U48" s="58"/>
      <c r="V48" s="58"/>
      <c r="W48" s="58"/>
      <c r="X48" s="58"/>
      <c r="Y48" s="58"/>
      <c r="Z48" s="58"/>
      <c r="AA48" s="58"/>
    </row>
    <row r="49" spans="1:27" x14ac:dyDescent="0.25">
      <c r="A49" s="54"/>
      <c r="B49" s="55"/>
      <c r="C49" s="54"/>
      <c r="D49" s="54"/>
      <c r="E49" s="54"/>
      <c r="F49" s="56"/>
      <c r="G49" s="56"/>
      <c r="H49" s="54"/>
      <c r="I49" s="57"/>
      <c r="J49" s="55"/>
      <c r="K49" s="58"/>
      <c r="L49" s="58"/>
      <c r="M49" s="58"/>
      <c r="N49" s="58"/>
      <c r="O49" s="58"/>
      <c r="P49" s="58"/>
      <c r="Q49" s="58"/>
      <c r="R49" s="58"/>
      <c r="S49" s="58"/>
      <c r="T49" s="58"/>
      <c r="U49" s="58"/>
      <c r="V49" s="58"/>
      <c r="W49" s="58"/>
      <c r="X49" s="58"/>
      <c r="Y49" s="58"/>
      <c r="Z49" s="58"/>
      <c r="AA49" s="58"/>
    </row>
    <row r="50" spans="1:27" x14ac:dyDescent="0.25">
      <c r="A50" s="54"/>
      <c r="B50" s="55"/>
      <c r="C50" s="54"/>
      <c r="D50" s="54"/>
      <c r="E50" s="54"/>
      <c r="F50" s="56"/>
      <c r="G50" s="56"/>
      <c r="H50" s="54"/>
      <c r="I50" s="57"/>
      <c r="J50" s="55"/>
      <c r="K50" s="58"/>
      <c r="L50" s="58"/>
      <c r="M50" s="58"/>
      <c r="N50" s="58"/>
      <c r="O50" s="58"/>
      <c r="P50" s="58"/>
      <c r="Q50" s="58"/>
      <c r="R50" s="58"/>
      <c r="S50" s="58"/>
      <c r="T50" s="58"/>
      <c r="U50" s="58"/>
      <c r="V50" s="58"/>
      <c r="W50" s="58"/>
      <c r="X50" s="58"/>
      <c r="Y50" s="58"/>
      <c r="Z50" s="58"/>
      <c r="AA50" s="58"/>
    </row>
  </sheetData>
  <conditionalFormatting sqref="I5:I19 I45:I1048576">
    <cfRule type="cellIs" dxfId="14" priority="15" operator="equal">
      <formula>3</formula>
    </cfRule>
    <cfRule type="cellIs" dxfId="13" priority="16" operator="equal">
      <formula>1</formula>
    </cfRule>
  </conditionalFormatting>
  <conditionalFormatting sqref="M5:M19 M45:M1048576">
    <cfRule type="cellIs" dxfId="12" priority="14" operator="lessThan">
      <formula>0</formula>
    </cfRule>
  </conditionalFormatting>
  <conditionalFormatting sqref="B1:B3 K2:M2 B5:B1048576">
    <cfRule type="cellIs" dxfId="11" priority="13" operator="equal">
      <formula>0</formula>
    </cfRule>
  </conditionalFormatting>
  <conditionalFormatting sqref="I1:I19 I45:I1048576">
    <cfRule type="cellIs" dxfId="10" priority="12" operator="equal">
      <formula>2</formula>
    </cfRule>
  </conditionalFormatting>
  <conditionalFormatting sqref="B1:B1048576">
    <cfRule type="cellIs" dxfId="9" priority="10" operator="lessThan">
      <formula>0</formula>
    </cfRule>
    <cfRule type="cellIs" dxfId="8" priority="11" operator="greaterThan">
      <formula>0</formula>
    </cfRule>
  </conditionalFormatting>
  <conditionalFormatting sqref="I20:I34">
    <cfRule type="cellIs" dxfId="7" priority="9" operator="equal">
      <formula>1</formula>
    </cfRule>
  </conditionalFormatting>
  <conditionalFormatting sqref="M20:M34">
    <cfRule type="cellIs" dxfId="6" priority="7" operator="lessThan">
      <formula>0</formula>
    </cfRule>
  </conditionalFormatting>
  <conditionalFormatting sqref="I20:I34">
    <cfRule type="cellIs" dxfId="5" priority="6" operator="equal">
      <formula>2</formula>
    </cfRule>
  </conditionalFormatting>
  <conditionalFormatting sqref="I35:I44">
    <cfRule type="cellIs" dxfId="4" priority="4" operator="equal">
      <formula>3</formula>
    </cfRule>
    <cfRule type="cellIs" dxfId="3" priority="5" operator="equal">
      <formula>1</formula>
    </cfRule>
  </conditionalFormatting>
  <conditionalFormatting sqref="M35:M44">
    <cfRule type="cellIs" dxfId="2" priority="3" operator="lessThan">
      <formula>0</formula>
    </cfRule>
  </conditionalFormatting>
  <conditionalFormatting sqref="I35:I44">
    <cfRule type="cellIs" dxfId="1" priority="2" operator="equal">
      <formula>2</formula>
    </cfRule>
  </conditionalFormatting>
  <conditionalFormatting sqref="N1:N4">
    <cfRule type="cellIs" dxfId="0" priority="1" operator="equal">
      <formula>2</formula>
    </cfRule>
  </conditionalFormatting>
  <pageMargins left="0.7" right="0.7" top="0.75" bottom="0.75" header="0.3" footer="0.3"/>
  <pageSetup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Data</vt:lpstr>
      <vt:lpstr>Report</vt:lpstr>
      <vt:lpstr>Data!Print_Titles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Rita Schmitt</dc:creator>
  <cp:lastModifiedBy>Rita Schmitt</cp:lastModifiedBy>
  <cp:lastPrinted>2021-10-04T22:02:44Z</cp:lastPrinted>
  <dcterms:created xsi:type="dcterms:W3CDTF">2021-10-02T17:40:21Z</dcterms:created>
  <dcterms:modified xsi:type="dcterms:W3CDTF">2021-10-04T22:03:48Z</dcterms:modified>
</cp:coreProperties>
</file>